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30" windowHeight="2490" tabRatio="725" firstSheet="1" activeTab="1"/>
  </bookViews>
  <sheets>
    <sheet name="Hoja2" sheetId="1" state="hidden" r:id="rId1"/>
    <sheet name="PLAN DE GESTIÓN  II TRIM" sheetId="2" r:id="rId2"/>
  </sheets>
  <externalReferences>
    <externalReference r:id="rId5"/>
  </externalReferences>
  <definedNames>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sharedStrings.xml><?xml version="1.0" encoding="utf-8"?>
<sst xmlns="http://schemas.openxmlformats.org/spreadsheetml/2006/main" count="775" uniqueCount="480">
  <si>
    <t>SECRETARIA DISTRITAL DE GOBIERNO</t>
  </si>
  <si>
    <t>VIGENCIA DE LA PLANEACIÓN</t>
  </si>
  <si>
    <t>CONTROL DE CAMBIOS</t>
  </si>
  <si>
    <t>DEPENDENCIA</t>
  </si>
  <si>
    <t>ALCALDIA LOCAL DE CIUDAD BOLIVAR</t>
  </si>
  <si>
    <t>VERSIÓN</t>
  </si>
  <si>
    <t>FECHA</t>
  </si>
  <si>
    <t>DESCRIPCIÓN DE LA MODIFICACIÓN</t>
  </si>
  <si>
    <t>ALCALDE LOCAL</t>
  </si>
  <si>
    <t>ALCALDE/SA LOCAL DE CIUDAD BOLIVAR</t>
  </si>
  <si>
    <t>Enero 26 de 2018</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</si>
  <si>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</si>
  <si>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</si>
  <si>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</si>
  <si>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</si>
  <si>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</si>
  <si>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</si>
  <si>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</si>
  <si>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</si>
  <si>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</si>
  <si>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</si>
  <si>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</si>
  <si>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</si>
  <si>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</si>
  <si>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</si>
  <si>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</si>
  <si>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</si>
  <si>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</si>
  <si>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</si>
  <si>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</si>
  <si>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</si>
  <si>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</si>
  <si>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</si>
  <si>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</si>
  <si>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</si>
  <si>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</si>
  <si>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</si>
  <si>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</si>
  <si>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</si>
  <si>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</si>
  <si>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</si>
  <si>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</si>
  <si>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</si>
  <si>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</si>
  <si>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</si>
  <si>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</si>
  <si>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</si>
  <si>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</si>
  <si>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</si>
  <si>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</si>
  <si>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</si>
  <si>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</si>
  <si>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</si>
  <si>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</si>
  <si>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</si>
  <si>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</si>
  <si>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</si>
  <si>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</si>
  <si>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</si>
  <si>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</si>
  <si>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</si>
  <si>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</si>
  <si>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</si>
  <si>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Actividades del plan de acción</t>
  </si>
  <si>
    <t>CRECIENTE</t>
  </si>
  <si>
    <t>Plan de Acción del Consejo Local de Gobierno</t>
  </si>
  <si>
    <t>EFICACIA</t>
  </si>
  <si>
    <t>Plan de Acción CLG</t>
  </si>
  <si>
    <t>Área de Gestión desarrollo Local-Planeación</t>
  </si>
  <si>
    <t xml:space="preserve">Actas avance Plan de Acción CLG  </t>
  </si>
  <si>
    <t xml:space="preserve">Se realiza la sesión del Consejo Local de Gobierno del mes de Febrero en la que se solicita a los sectores envio de propuestas para el Plan de Acción.
En sesión de marzo, se presenta la consolidación del Plan de Acción el cual se estructuro alrededor de cuatro metas: 
1. Estrategia de Abordaje Territorial: Propuestas de actividades de los sectores de Integración Social, Ambiente, Mujer, Subred Sur, Educación, Movilidad, Cultura y Seguridad.
2. Agenda Territorial
3. Territorialización de la Inversión 
4. Rendición de Cuentas </t>
  </si>
  <si>
    <t>Plan de Acción CLG 2018</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</si>
  <si>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</si>
  <si>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</si>
  <si>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</si>
  <si>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</si>
  <si>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Participación ciudadanos vigencia 2017 (1077) más 40% (1450)</t>
  </si>
  <si>
    <t>SUMA</t>
  </si>
  <si>
    <t>Proporción de Ciudanos Participantes en la Rendición de Cuentas 2017</t>
  </si>
  <si>
    <t>Rendición de cuentas</t>
  </si>
  <si>
    <t>Área de Gestión desarrollo Loca-Planeación</t>
  </si>
  <si>
    <t>Actas de reunión</t>
  </si>
  <si>
    <t>Esta meta se reporta en el segundo trimestre</t>
  </si>
  <si>
    <t xml:space="preserve">De acuerdo con la Circular Conjunta No. 5 de la Veeduría Distrital y el Secretario de Gobierno, se realizan Diálogos Ciudadanos previos a la Audiencia Pública - Rendición de Cuentas, desarrollados con el propósito de fomentar la participación ciudadana y fortalecer el diálogo público entre la administración local y los ciudadanos los días 3 y 4 de marzo de 2018. </t>
  </si>
  <si>
    <t>Listados de Asistencia de las jornadas del 3 y 4 de marzo 
informe Dialogos Ciudadanos
Registro Fotográfico de las Jornadas</t>
  </si>
  <si>
    <t>Lograr el 40% de avance en el cumplimiento fisico del Plan de Desarrollo Local</t>
  </si>
  <si>
    <t>Porcentaje de Avance en el Cumplimiento Fisico del Plan de Desarrollo Local</t>
  </si>
  <si>
    <t>Porcentaje de Avance Acumulado en el cumplimiento fisico del Plan de Desarrollo Local</t>
  </si>
  <si>
    <t>Plan desarrollo Local</t>
  </si>
  <si>
    <t>Avance Acumulado Fisico en el Cumplimiento del Plan de Desarrollo Local</t>
  </si>
  <si>
    <t>EFECTIVIDAD</t>
  </si>
  <si>
    <t>Proyectos de Inversión formulados - Plan de Desarrollo Local</t>
  </si>
  <si>
    <t>Actas de reunión SDP - Seguiimiento a Proyectos de Inversión</t>
  </si>
  <si>
    <t>Seguimiento proyectos de inversión</t>
  </si>
  <si>
    <t>Matriz  SEGPLAN- 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</si>
  <si>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</si>
  <si>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</si>
  <si>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</si>
  <si>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</si>
  <si>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</si>
  <si>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Requerimientos realizados por la ciudadania</t>
  </si>
  <si>
    <t>CONSTANTE</t>
  </si>
  <si>
    <t xml:space="preserve">Respuestas Oportunas de los ejercicios de control politico, derechos de petición y/o solicitudes de información que realice el Concejo de Bogota D.C y el Congreso de la República </t>
  </si>
  <si>
    <t>PQRS-SAC-SDG</t>
  </si>
  <si>
    <t>Todas las Áreas</t>
  </si>
  <si>
    <t>ORFEO - Seguimiento Base en linea PQRS SAC SDG</t>
  </si>
  <si>
    <t>DAR RESPUESTA OPORTUNA A LOS DIFERENTES REQUERIMIENTOS REALIZADOS POR LAS SECRETARÍAS DISTRITALES, CON EL FIN DE DAR TRÁMITE A LOS DERECHOS DE PETICIÓN Y A LOS DEBATES DE CONTROL POLÍTICO PROPUESTOS POR LOS HONORABLES CONCEJALES DE BOGOTÁ.</t>
  </si>
  <si>
    <t>LAS RESPUESTAS SUMINISTRADAS A LOS DIFERENTES REQUERIMIENTOS, SE PUEDEN VERIFICAR EN LA MATRIZ DE RESPUESTA (BASE DE EXCEL) A PROPOSICIONES Y DERECHOS DE PETICIÓN, EN DONDE SE PUEDE EVIDENCIAR EL NUMERO DE RADIACIÓN ORFEO MEDIANTE EL CUAL SE EFECTUARON LAS RESPUESTAS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</si>
  <si>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</si>
  <si>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</si>
  <si>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</si>
  <si>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</si>
  <si>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</si>
  <si>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</si>
  <si>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SDG Oficina de comunicaciones/Alcaldia Local</t>
  </si>
  <si>
    <t>Área de Gestión Desarrollo Local-Prensa</t>
  </si>
  <si>
    <t>Actas  - correos - Memorandos</t>
  </si>
  <si>
    <t>El plan de comunicaciones se formulará y socializara en el segundo trimestre de 2018</t>
  </si>
  <si>
    <t xml:space="preserve">AVANCE DE LA MATRIZ DE COMUNICACIÓN SECREATRIA DE GOBIERNO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</si>
  <si>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</si>
  <si>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</si>
  <si>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</si>
  <si>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</si>
  <si>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Plan de Desarrollo Local</t>
  </si>
  <si>
    <t xml:space="preserve">Se resaliza una campaña de Dialogos Ciudadanos como estrategia complementaria del Rendición de Cuentas </t>
  </si>
  <si>
    <t xml:space="preserve">Listados de asistencia, relatorias y registro fotográfico de las jormadas de Dialogos Ciudadanos como estrategia complementaria del Rendición de Cuentas </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</si>
  <si>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</si>
  <si>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</si>
  <si>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</si>
  <si>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</si>
  <si>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
Se realizaron encuestas  de  ambientes laborales inclusivos para la  Alcaldía local de Ciudad Bolívar ( interna)</t>
  </si>
  <si>
    <t>Piezas comunicativas que se han utiizado para las campañas.</t>
  </si>
  <si>
    <t>IVC</t>
  </si>
  <si>
    <t>Area de Gestión Policiva</t>
  </si>
  <si>
    <t>Acciones de Control u Operativos en Materia de Urbanimos Relacionados con la Integridad del Espacio Público Realizados</t>
  </si>
  <si>
    <t>Numero de Acciones de Control u Operativos en Materia de Urbanimo Relacionados con la Integridad del Espacio Público Realizados</t>
  </si>
  <si>
    <t>Quejas de la Ciudadania y hechos notorios</t>
  </si>
  <si>
    <t>Acciones de Control u Operativos en Materia de Urbanimo</t>
  </si>
  <si>
    <t>Actas de restitución/operativos</t>
  </si>
  <si>
    <t>Actas</t>
  </si>
  <si>
    <t xml:space="preserve">parqueaderos visita 3 calle 60 a # 19 b 45 sur,diagonal 62 # 19 d 20 sur , diagonal 62 # 50d20 sur barrio san francisco calle 63 sur hasta carrera 72 entrevistado 18 vendedores ambulantes; vereda quiba invacion la yuquera con 16 oredios; parqueaderos via publica  cuatro vehicullos inmovilizados </t>
  </si>
  <si>
    <t xml:space="preserve">ACTAS DE REUNION VISITAS OPERATIVOS </t>
  </si>
  <si>
    <t>Realizar 42 acciones de control u operativos en materia de actividad economica</t>
  </si>
  <si>
    <t>Acciones de Control u Operativos en materia de actividad economica Realizados</t>
  </si>
  <si>
    <t>Numero de Acciones de Control u Operativos en materia de actividad economica</t>
  </si>
  <si>
    <t>Quejas de la Ciudadania</t>
  </si>
  <si>
    <t>Acciones de Control u Operativos en Materia de Actividad Economica</t>
  </si>
  <si>
    <t>Actas de operativos</t>
  </si>
  <si>
    <t xml:space="preserve">visitados 7 establecimientos calle 63 sur # 70g-12 perdomo  # 70g14 #70g36; #70g61;#70g69#70g89,#71b23 ; visitados en total  13  est cio barrio perdomo carrera 73 d # 63 a36 , barrio tres reyes calle 63 a sur  #77-b10 barrio la estancia  diagonal 57 z75-22  y barrio protecho ;visitado 8 est comer carrera 57 r 77c27 barrio casabianca, barrio primavera, barrio mirador, barrio acapulco, se visitaron 7 est comer barrio la estancia trnsversal 73b61a37 ; se visitarton 8 est comer barios la candelaria ,casa linsa, coruña y protecho carrera 42#62-13  </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</si>
  <si>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</si>
  <si>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</si>
  <si>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</si>
  <si>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Quejas  de la ciudadania</t>
  </si>
  <si>
    <t>Acciones de control u operativos en materia de urbanismo relacionados con la integridad urbanistica</t>
  </si>
  <si>
    <t xml:space="preserve">se visitaron 14 predios  de los cuales 10 no tienen licencia de construccion se apaeryturaron los expedientes respectivos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</si>
  <si>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</si>
  <si>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</si>
  <si>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</si>
  <si>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</si>
  <si>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se efectuo operativo en el sector de la playa control de llantas a 5 establecimientos por invasion y contaminacion del medio ambiente y se aplicaron 5 comparendos tipo 1</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</si>
  <si>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</si>
  <si>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</si>
  <si>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</si>
  <si>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</si>
  <si>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 xml:space="preserve">no se efectuaron operativos para este trimestre </t>
  </si>
  <si>
    <t>Ninguna</t>
  </si>
  <si>
    <t>Porcentaje de auto que avocan conocimiento</t>
  </si>
  <si>
    <t>Autos que avocan conocimiento</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</si>
  <si>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</si>
  <si>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</si>
  <si>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</si>
  <si>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</si>
  <si>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Ejecución Presupuestal de Gastos de Inversión </t>
  </si>
  <si>
    <t xml:space="preserve">Porcentaje de Compromisos del Presupuesto de Inversión Directa </t>
  </si>
  <si>
    <t>Carpetas Fisicas-PREDIS-OPGET-PAC</t>
  </si>
  <si>
    <t>Área de Gestión Desarrollo Local-Presupuesto</t>
  </si>
  <si>
    <t>PREDIS-OPGET-PAC</t>
  </si>
  <si>
    <t>Al primer tirmestre se a comprometido del presupuesto de inversión asignado a la vigencia 2018, en gastos de funcionamiento el 43.84% $ 213.411.352 y Gastos de Inversión el 13.97%  por valor de                                      $14.958.082.883</t>
  </si>
  <si>
    <t>Ejecucion Presupuestal a 31 de Marzo de 2018</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</si>
  <si>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</si>
  <si>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</si>
  <si>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</si>
  <si>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</si>
  <si>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Al cierre del primer trimestre se ha Se Girado del presupuesto de inversión Directa para la vigencia 2018, el 1.64 por un valor de $ 1.751.398.435obteniendo un porcentaje de 1,28%</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</si>
  <si>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</si>
  <si>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</si>
  <si>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</si>
  <si>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</si>
  <si>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r>
      <t>De las obligaciones por pagar constituidas con recursos de la vigencia 2017 y años anteriores (Inversión,</t>
    </r>
    <r>
      <rPr>
        <b/>
        <sz val="16"/>
        <color indexed="8"/>
        <rFont val="Calibri"/>
        <family val="2"/>
      </rPr>
      <t xml:space="preserve"> </t>
    </r>
    <r>
      <rPr>
        <sz val="16"/>
        <color indexed="8"/>
        <rFont val="Calibri"/>
        <family val="2"/>
      </rPr>
      <t>se giro para el primer trimestre en  Inversión un porcentaje del 6,26 por valor de $ 5.837.885.819,y gastos de funcionamiento el 20,50 por un valor de 100.371.211 (ACLARANDO QUE LAS OBLIGACIONES POR PAGAR  VIGENCIA 2017 Y AÑOS ANTERIORES NO SE HAN AJUSTADO AL PRIMER TRIMESTRE  PERO  NO AFECTA EL PORCENTAJE ESTIMADO)</t>
    </r>
  </si>
  <si>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</si>
  <si>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</si>
  <si>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</si>
  <si>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PAC</t>
  </si>
  <si>
    <t xml:space="preserve">Procesos contractuales con pliegos tipo </t>
  </si>
  <si>
    <t>MUSI-SECOP</t>
  </si>
  <si>
    <t xml:space="preserve">Área de Gestión Desarrollo Local-Infraestructura-Contratación </t>
  </si>
  <si>
    <t>La ejecución de esta Meta se reportara en los proximos trimestres</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</si>
  <si>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</si>
  <si>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</si>
  <si>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</si>
  <si>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Contratación FDLCB</t>
  </si>
  <si>
    <t xml:space="preserve">procesos contractuales en el Plan Anual de Adquisiciones </t>
  </si>
  <si>
    <t>CCE - PAC</t>
  </si>
  <si>
    <t xml:space="preserve">Área de Gestión Desarrollo Local - Contratación </t>
  </si>
  <si>
    <t>Se publicaron 2 contratos de arrendamiento, 180 CPS, 2 Acuerdos marco de Precio, 1 Licitación Pública</t>
  </si>
  <si>
    <t>Pantallazos publicaión contratos en SECOP II</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</si>
  <si>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</si>
  <si>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</si>
  <si>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Colombia Compra Eficiente-PAC</t>
  </si>
  <si>
    <t>Bienes de Características Técnicas Uniformes de Común Utilización a través del portal Colombia Compra Eficiente Aquiridos</t>
  </si>
  <si>
    <t>CCE</t>
  </si>
  <si>
    <t>Se  Adquirieron SOAT para los vehiculos de la Alcaldia Local,  el servicio de aseo y cafeteria, con insumos para la Alcaldia Local y conbistibles para los vehiculos.</t>
  </si>
  <si>
    <t>orden de Compra Aseo: 25900
SOAT: 24845
Combustible: 25688</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</si>
  <si>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</si>
  <si>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</si>
  <si>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</si>
  <si>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Directiva 012/2016</t>
  </si>
  <si>
    <t>Lineamientos Establecidos en la Directiva 12 de 2016 o Aquella que la Modifique</t>
  </si>
  <si>
    <t>Directiva 012/2016</t>
  </si>
  <si>
    <t xml:space="preserve">Área de Gestión Desarrollo Local-Contratación </t>
  </si>
  <si>
    <t xml:space="preserve">CCE </t>
  </si>
  <si>
    <t>Los profesionales del Area de Planeación aplicaron la directiva en el proyecto 1422 - Cultura</t>
  </si>
  <si>
    <t>Radicados de solicitud de Concepto: 20186920041621, 20186920047751
Radicados Concepto Favorable: 2018691003724-2, 2018691004284-2</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</si>
  <si>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</si>
  <si>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</si>
  <si>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</si>
  <si>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Lineamientos Plan SIPSE</t>
  </si>
  <si>
    <t>Plan de Implementación del SIPSE Local</t>
  </si>
  <si>
    <t>SIPSE</t>
  </si>
  <si>
    <t>Esta Meta debe ser reportada para el Cuarto Trimestre, se paticipo en reunión convocada por secretaria de Gobierno con el fin de dar a conocer la herramienta, y estamos a la espera de la proxima capacitación para entrar en funcionamiento esta plataforma.</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</si>
  <si>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</si>
  <si>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</si>
  <si>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</si>
  <si>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 xml:space="preserve">PARTICIPAR EN LAS JORNADAS CONVOCADAS </t>
  </si>
  <si>
    <t>Asistencia a las jornadas de actualización y unificación de criterios</t>
  </si>
  <si>
    <t>ACTAS, CORREOS Y COMUNICACIONES ESCRITAS</t>
  </si>
  <si>
    <t>OFICINA DE CONTABILIDAD</t>
  </si>
  <si>
    <t>Actas - Comunicados</t>
  </si>
  <si>
    <t>se asistio a reunión convocada por la Secretaria de Hacienda</t>
  </si>
  <si>
    <t>Acta reposa en Secretaria de Hacienda</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</si>
  <si>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</si>
  <si>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</si>
  <si>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</si>
  <si>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Información generada por las dependencias de la Alcaldia Local</t>
  </si>
  <si>
    <t>Reportes realizados</t>
  </si>
  <si>
    <t xml:space="preserve">Comunicaciones por correo - ORFEO - AGD   </t>
  </si>
  <si>
    <t>Todas las  Dependencias del FDLCB</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</si>
  <si>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</si>
  <si>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</si>
  <si>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</si>
  <si>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</si>
  <si>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Requerimientos asignados </t>
  </si>
  <si>
    <t xml:space="preserve"> Requerimientos Asignados a la Alcaldia Local Respondidos</t>
  </si>
  <si>
    <t>en el trimestre se recibieron 938 Requerimientos, de los cuales  se genero respuesta de fondo a 318, y 105 se encuentran con respuesta proyectada y digitalizada para firma del Alcalde, para un porcentaje de 45 %</t>
  </si>
  <si>
    <t>Base en Linea Secretaria de Gobierno de Servicio de Atención a la ciudadania de la Alcaldia Local Ciudad Bolivar.</t>
  </si>
  <si>
    <t>GESTIÓN DEL PATRIMONIO DOCUMENTAL</t>
  </si>
  <si>
    <t>N/A</t>
  </si>
  <si>
    <t>Actas de capacitación</t>
  </si>
  <si>
    <t xml:space="preserve">GERENCIA DE TI
</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</si>
  <si>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</si>
  <si>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</si>
  <si>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</si>
  <si>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</si>
  <si>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</si>
  <si>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</si>
  <si>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</si>
  <si>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La ejecución de la meta no esta contemplado para este trimestre</t>
  </si>
  <si>
    <t>No Aplica</t>
  </si>
  <si>
    <t>NO PROGRAMADO</t>
  </si>
  <si>
    <t>META NO PROGRAMADA PARA I TRIMESTRE</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</si>
  <si>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</si>
  <si>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</si>
  <si>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</si>
  <si>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</si>
  <si>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</si>
  <si>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</si>
  <si>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</si>
  <si>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</si>
  <si>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</si>
  <si>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</si>
  <si>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</si>
  <si>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</si>
  <si>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</si>
  <si>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</si>
  <si>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</si>
  <si>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</si>
  <si>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Plan de Actualización de la Documentación</t>
  </si>
  <si>
    <t>OFICINA ASESORA DE PLANEACION</t>
  </si>
  <si>
    <t>Acciones correctivas documentadas y vigentes</t>
  </si>
  <si>
    <t>EN ACCIONES DE MEJORA INTERNAS TIENE UN 81% ACTUALIZADAS Y EN ACCIONES DE MEJORA EXTERNAS  49% ACTUALIZADAS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</si>
  <si>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</si>
  <si>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</si>
  <si>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</si>
  <si>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NO REPORTA MATRIZ DE SEGUIMIENTO DE INFORMACIÓN SEGÚN  LA LEY 1712</t>
  </si>
  <si>
    <t>TOTAL PLAN DE GESTIÓN</t>
  </si>
  <si>
    <t>Porcentaje de Cumplimiento Trimestre I</t>
  </si>
  <si>
    <t>Porcentaje de Cumplimiento Trimestre II</t>
  </si>
  <si>
    <t>Porcentaje de Cumplimiento Trimestre III</t>
  </si>
  <si>
    <t>Porcentaje de Cumplimiento Trimestre IV</t>
  </si>
  <si>
    <t>RUBROSFUNCIONAMIENTO</t>
  </si>
  <si>
    <t>SIG</t>
  </si>
  <si>
    <t>PROGRAMACION</t>
  </si>
  <si>
    <t>INDICADOR</t>
  </si>
  <si>
    <t>ADQUISICION DE BIENES</t>
  </si>
  <si>
    <t>GASTOS DE FUNCIONAMIENTO</t>
  </si>
  <si>
    <t>EFICIENCIA</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</si>
  <si>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</si>
  <si>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</si>
  <si>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</si>
  <si>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</si>
  <si>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</si>
  <si>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</si>
  <si>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</si>
  <si>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</si>
  <si>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</si>
  <si>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</si>
  <si>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</si>
  <si>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</si>
  <si>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</si>
  <si>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</si>
  <si>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</si>
  <si>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</si>
  <si>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</si>
  <si>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</si>
  <si>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</si>
  <si>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</si>
  <si>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</si>
  <si>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</si>
  <si>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</si>
  <si>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</si>
  <si>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</si>
  <si>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</si>
  <si>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</si>
  <si>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</si>
  <si>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</si>
  <si>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</si>
  <si>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</si>
  <si>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</si>
  <si>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</si>
  <si>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</si>
  <si>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</si>
  <si>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</si>
  <si>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</si>
  <si>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</si>
  <si>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</si>
  <si>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</si>
  <si>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</si>
  <si>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</si>
  <si>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</si>
  <si>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</si>
  <si>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</si>
  <si>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</si>
  <si>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</si>
  <si>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</si>
  <si>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</si>
  <si>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</si>
  <si>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</si>
  <si>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</si>
  <si>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</si>
  <si>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</si>
  <si>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</si>
  <si>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</si>
  <si>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</si>
  <si>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</si>
  <si>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</si>
  <si>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</si>
  <si>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</si>
  <si>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</si>
  <si>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</si>
  <si>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</si>
  <si>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</si>
  <si>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SUMAPAZ</t>
  </si>
  <si>
    <t>ALCALDE/SA LOCAL DE SUMAPAZ</t>
  </si>
  <si>
    <t>Hacer UN (1) ejercicios de evaluación del normograma  aplicables al proceso/Alcaldía Local de conformidad con el procedimiento  "Procedimiento para la identificación y evaluación de requisitos legales"</t>
  </si>
  <si>
    <t>Archivar 757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</si>
  <si>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</si>
  <si>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</si>
  <si>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</si>
  <si>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</si>
  <si>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</si>
  <si>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</si>
  <si>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Proyecto DIAL la alcaldía local de ciudad bolívar archivó 16 actuaciones de obras anteriores a la ley 1801 de 2016.</t>
  </si>
  <si>
    <t>Cifras SIACTUA y Proyecto DIAL</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</si>
  <si>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</si>
  <si>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</si>
  <si>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ciudad bolívar archivó 31 actuaciones de establecimientos de comercio anteriores a la ley 1801 de 2016.</t>
  </si>
  <si>
    <r>
      <t xml:space="preserve">Realizar </t>
    </r>
    <r>
      <rPr>
        <sz val="18"/>
        <rFont val="Arial Rounded MT Bold"/>
        <family val="2"/>
      </rPr>
      <t>20 acciones de control u operativos en materia de urbanismo relacionados con la integridad del Espacio Público</t>
    </r>
  </si>
  <si>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</si>
  <si>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</si>
  <si>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</si>
  <si>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</si>
  <si>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</si>
  <si>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</si>
  <si>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</si>
  <si>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</si>
  <si>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</si>
  <si>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</si>
  <si>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Porcentaje de Cumplimiento PLAN DE GESTIÓN 2018</t>
  </si>
  <si>
    <t>Disminución de requerimientos ciudadanos vencidos asignados a la Alcaldía Local</t>
  </si>
  <si>
    <t>Promotor de la Mejora Alcaldía Local</t>
  </si>
  <si>
    <t>Seguimiento AGORA</t>
  </si>
  <si>
    <t>Aplicativo de gestión documental ORFEO</t>
  </si>
  <si>
    <t>Seguimiento al reporte expedido por el Aplicactivo de Gestión ORFEO</t>
  </si>
  <si>
    <t>Promotor de la Mejora  y líderes de proceso Alcaldía Local</t>
  </si>
  <si>
    <t xml:space="preserve">Revisión aplicativo </t>
  </si>
  <si>
    <t>LEY1712</t>
  </si>
  <si>
    <t>PÁGINA WEB ALCALDÍA LOCAL</t>
  </si>
  <si>
    <t>Líderes de proceso</t>
  </si>
  <si>
    <t xml:space="preserve">Seguimiento Página Web Alcaldía Local </t>
  </si>
  <si>
    <t>Según la dirección financiera y la subsecretaría de gestión institucional la alcaldía local de ciudad bolívar asistió a todas las mesas de unificación de criterios contables citadas por nivel central</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</si>
  <si>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</si>
  <si>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</si>
  <si>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</si>
  <si>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</si>
  <si>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</si>
  <si>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</si>
  <si>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 xml:space="preserve">Revisión Archivo físico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</si>
  <si>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</si>
  <si>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</si>
  <si>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</si>
  <si>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</si>
  <si>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</si>
  <si>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</si>
  <si>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</si>
  <si>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SAC</t>
  </si>
  <si>
    <t>ALCALDÍA LOCAL</t>
  </si>
  <si>
    <t>Según informe de servicio a la ciudadanía la alcaldía local de ciudad bolívar pasó de tener 658 requerimientos vencidos de 2017 a 108 durante el primer trimestre de la presente vigencia</t>
  </si>
  <si>
    <t>radicado 201846002271</t>
  </si>
  <si>
    <t>Archivar 211 actuaciones de establecimiento de comercio anteriores a la ley 1801/2016 en la vigencia 2018</t>
  </si>
  <si>
    <t>50% (1018)</t>
  </si>
  <si>
    <t>50% (1019)</t>
  </si>
  <si>
    <t xml:space="preserve">Al cierre del -II Trimestre se ha Se Girado del presupuesto de inversión Directa para la vigencia 2018, el 3,73% por un valor de $ 1.751.398.435 </t>
  </si>
  <si>
    <t>Ejecucion Presupuestal a 30 de junio de 2018</t>
  </si>
  <si>
    <t>Los requerimientos ingresados en relación a ejercicios de control politico, derechos de petición y/o solicitudes de información que realice el Concejo de Bogota D.C y el Congreso de la República fueron atendidos de manera oportuna</t>
  </si>
  <si>
    <t>Las respuestas a los requerimietnos se encuentran relacionadas en la matriz de seguimiento a proposisiones, donde se evidencia el numero de radicado de cada una de las respuestas</t>
  </si>
  <si>
    <t>El 21 de Abril de 2018 se realizo la Jornada de Rendición de cuentas en la Localidad, el cual fue realizado en la institución Educativa Rodrigo Lara Bonilla, contando con una participación de 1262 ciudadanos.</t>
  </si>
  <si>
    <t>Listado de asistencia Jornada rendición de cuentas.</t>
  </si>
  <si>
    <t>Se realizo el seguimiento con el acompañamiento de SDP con corte a junio 30 de 2018</t>
  </si>
  <si>
    <t>Matriz MUSI corte a 30-06-2018
acta de seguimiento con SDP</t>
  </si>
  <si>
    <t>Piezas comunicativas utilizada para la campaña de RdC</t>
  </si>
  <si>
    <t>De acuerdo a los ajustes realizados al Plan de Gestión por los lideres de macroproceso esta meta queda programada para reportar en III Y IV trimestre 2018</t>
  </si>
  <si>
    <t>Se realizaron 5 operativos donde se visitaron 11 predios de obras 9 sin licencia y dos con la respectiva licencia de construcción, uno no se realizó porque el vehículo fue prestado por parte de la alcaldía local según información del coordinador de transporte</t>
  </si>
  <si>
    <t>Al II trimestre se ha comprometido del presupuesto de inversión asignado a la vigencia 2018, en gastos de funcionamiento el 40,88% $ 663.507.513 y Gastos de Inversión el 0,93%  por valor de                                      $992.329.499</t>
  </si>
  <si>
    <t>Se públicxaron tres procesos de minima cuantia,CSE-202-2018, CSU-204-2018, CPS 205-2018, una selección abreviada CSE-206-2018, sesiones y modificaciones a contratos de prestación de servicios .</t>
  </si>
  <si>
    <t>Matriz de Contratación</t>
  </si>
  <si>
    <t>Los procesos contractuales que se adelantaran por la modalidad de subasta inversa , se enuentran en formulacion pór ls profesionales de contratación.
Por modificación del  Plan Anual de Aquisiciones - PAA , se re programaronn fechas  para adelantar este tipó de procesos contratcuales.</t>
  </si>
  <si>
    <t xml:space="preserve">Los profesionales del Area de Planeación solicititaron viabilidada Tecnica en cumplimiento a  la directiva 012 para los siguientes proyectos: 
• Proyecto 1451: componente Control Social Radicado solicitud de concepto favorable No. 20186920141071. Radicado respuesta: 20186910098892
• Proyecto 1425: componente Entornos Escolares Radicado No. 20186920097661. La respuesta no ha sido radicada por la SSCJ
• radicado  de solicitud 20186920079521 del día 13 de abril de 2018, 
• radicado de respuesta 20186910082942 de día 13 de junio de 2018
• proyectos de deporte y recreación Alcaldía Local de Ciudad Bolívar.20186920044441*
• Viabilidad Técnica solicitada vía correo electrónico para el proyecto Dotación Jardines Infantiles. 28 de junio
</t>
  </si>
  <si>
    <t>Memorandos y correo electronico de solicitid</t>
  </si>
  <si>
    <t>Para el II Trimestre se recibieron 1042  Requerimientos, de los cuales  se genero respuesta de fondo a 777, y 264 en tramite , para un porcentaje de 45 %</t>
  </si>
  <si>
    <t xml:space="preserve">Se realizan las sesiones del Consejo Local de Gobierno de los meses de abril, mayo y junio, por parte de las entidades responsables se realiza la presentación de las actividades de los meses de marzo , abril y mayo de acuerdo a las metas del Plan de Acción
1. Hacer seguimiento a la implementación de la Estrategia de Abordaje Territorial
2. Mejorar la información y comunicación de las acciones y gestiones integrales de los sectores distritales
3. Territorializar la inversión
4. Generar un espacio de interlocución entre la administración local y la ciudadanía a través de los Diálogos Ciudadanos y la Audiencia Pública de Rendición de Cuentas. </t>
  </si>
  <si>
    <t xml:space="preserve">Se realizo reporte de buenas practicas en el aplicativo AGORA, actualmente la Alcaldia Local a traves del area de planeación, esta desarrollando la  implementación de una herramienta orientado a unificación de precios de mercado, que se ve reflejadi en Secop II.  
https://www.secop.gov.co/CO1BusinessLine/Tendering/BuyerWorkArea/Index?docUniqueIdentifier=CO1.BDOS.468926&amp;prevCtxLbl=Work+Area&amp;prevCtxUrl=%2fCO1Marketplace%2fCommon%2fWorkArea%2fIndex
 https://www.secop.gov.co/CO1BusinessLine/Tendering/BuyerWorkArea/Index?docUniqueIdentifier=CO1.BDOS.471773&amp;prevCtxLbl=Work+Area&amp;prevCtxUrl=%2fCO1Marketplace%2fCommon%2fWorkArea%2fIndex
</t>
  </si>
  <si>
    <t xml:space="preserve">Se programaron 5 operativos para el trimestre , no fue posible realizar 1 debido a no se contaba con profesionales suficiente para realizar el operativo
- se verifica en estas direcciones donde se evidencia vehículos en el espacio público en la cr 42 cl 69m y en la cr 33 con cl 69j bis inmovilizado los vehículos y realizando comparendos, se verifican 7 parqueaderos los cuales no cumplen con los documentos al día, se realizaron 28 foto comparendos por parte de la unidad de transito 5 sensibilizaciones a establecimiento de comercio, se verifica una bahía frente en la cr 65 no 58-15 sur  se impusieron sanción y comparendos por conal.
</t>
  </si>
  <si>
    <t>se realizaron 9 operativos de establecimientos de comercio donde se visitaron 114 establecimientos, 15 establecimientos diurnos, y 99 establecimientos nocturnos en los barrios el lucero, candelaria, casa linda, Perdomo, la acacias, san francisco tres esquinas, arborizadora, santa rosita, Jerusalén, Balmoral.</t>
  </si>
  <si>
    <t>A pesar de que para el trimestre no se encontraban programadas campañas externas, la Alcaldia Local realizo la campaña en relacion a la Jornada de Rendicion de cuentas.</t>
  </si>
  <si>
    <t>Se realizaron 3 camapañas internas, 
- Semana Ambiental, 
- Jornadas de sensibilización medio de transporte ecologico ( uso de la Bicicleta)
- Campaña Plan institucional de Etica ( Valores Eticos)</t>
  </si>
  <si>
    <t>se programaron 7 operativosen materia de minería, ambiente y animales , en la cantera Jorge Humberto bello, barrio los sauces, ensueño i y ii , de los cuales uno no se realizó porque no asistió la policía porque se encontraban apoyando la toma de la universidad distrital el día 3 de abril</t>
  </si>
  <si>
    <t>se programaron 2 opertivos  en relación con articulos pirotecnicos, y sustancias peligrosas , realizó 1 de sustancias químicas a la empresa fucol , en la cl 64ª sur no 73d-56, cr 74g no 57r-42 sur exímeteles, 1 fue cancelado.</t>
  </si>
  <si>
    <t>Los profesionales de las area PIGA, caja menor y Area gestión Policiva Juridica, realizaron el reporte correspondiente a la oficina de contabilidad via correo electrónico</t>
  </si>
  <si>
    <t>n/a</t>
  </si>
  <si>
    <t>De las obligaciones por pagar constituidas con recursos de la vigencia 2017 y años anteriores (Inversión, se giro para el II  Trimestre en  Inversión un porcentaje del 22,90 por valor de $ 28.664013.779, y gastos de funcionamiento el 65,17 por un valor de $ 38.728.028(ACLARANDO QUE LAS OBLIGACIONES POR PAGAR  VIGENCIA 2017 Y AÑOS ANTERIORES  SE AJUSTARON AL SEGUNDO TRIMESTRE A LOS VALORES REALES DEL CIERRE DE LA VIGENCIA 2017)</t>
  </si>
  <si>
    <t>Por directrices de Secretaria de Gobierno,de la dirección de comunicaciones, el plan de comunicaciones Local  debe ser formulado e implementado con los profesionales de comunicación de la SDG</t>
  </si>
  <si>
    <t>Actas de Operativos realizados</t>
  </si>
  <si>
    <t>Correo enviado por la Dirección de Comunicaciones de la SDG</t>
  </si>
  <si>
    <t>Los procesos contractuales de malla vial,se encuentran en formulación,viabilidad del sector y reserva por parte del IDU y IDRD
Solicitudes de Aval 
20186920142061
20182250258661</t>
  </si>
  <si>
    <t>Respuesta IDU 20182250258661</t>
  </si>
  <si>
    <t xml:space="preserve">Según el registro de publicaciones, la alcaldía local de ciudad bolivar cumple con el 86% de los criterios de la ley 1712 </t>
  </si>
  <si>
    <t>Matriz de seguimiento a la aley 1712  de la alcaldía local de ciudad bolivar</t>
  </si>
  <si>
    <t>Informe de acciones de mejora interna y matriz de seguimiento de acciones de mejora externa</t>
  </si>
  <si>
    <t>Informe de ORFEO 1</t>
  </si>
  <si>
    <t>La alcaldía local de ciudad bolívar realizó la medición del desempeño ambiental</t>
  </si>
  <si>
    <t>Informe de realización de medición del desempeño ambiental</t>
  </si>
  <si>
    <t>Según informe presentado por la subsecretaría de gestión institucional y la Dirección Financiera la alcaldía local asistió a todas las jornadas de unificación de criterios contables</t>
  </si>
  <si>
    <t>Según reporte de la DGPDL la alcaldía local cumplió con el plan de implementación de SIPSE</t>
  </si>
  <si>
    <t>InformeDGPDL</t>
  </si>
  <si>
    <t>Según el reporte de atención a la ciudadanía la alcaldía local de ciudad bolivar  cuenta con 69 requerimientos vencidos</t>
  </si>
  <si>
    <t>META NO PROGRAMADA</t>
  </si>
  <si>
    <t xml:space="preserve">En acciones de mejora, la alcaldía local de ciudad bolivar, cuenta con los siguientes resultados:
1. Acciones de mejora interna - 41% 
</t>
  </si>
  <si>
    <t>(1-No. De acciones vencidas de plan de mejoramiento responsabilidad del proceso /N°  de acciones a gestionar bajo responsabilidad del proceso)*100</t>
  </si>
  <si>
    <t>La alcaldía local de ciudad bolivar cuenta con 2849 comunicaciones en las bandejas de ORFEO 1</t>
  </si>
  <si>
    <t>Mantener el 100% de las acciones de mejora asignadas al proceso/Alcaldía con relación a planes de mejoramiento interno documentadas y vigentes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</si>
</sst>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240A]\ #,##0.00"/>
    <numFmt numFmtId="180" formatCode="* #,##0.00&quot;    &quot;;\-* #,##0.00&quot;    &quot;;* \-#&quot;    &quot;;@\ "/>
    <numFmt numFmtId="181" formatCode="0.0%"/>
  </numFmts>
  <fonts count="113">
    <font>
      <sz val="11"/>
      <color theme="1"/>
      <name val="Calibri"/>
      <family val="2"/>
    </font>
    <font>
      <sz val="11"/>
      <color indexed="8"/>
      <name val="Calibri"/>
      <family val="2"/>
    </font>
    <font>
      <sz val="10"/>
      <name val="Arial"/>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18"/>
      <name val="Arial Rounded MT Bold"/>
      <family val="2"/>
    </font>
    <font>
      <sz val="18"/>
      <name val="Arial Rounded MT Bold"/>
      <family val="2"/>
    </font>
    <font>
      <b/>
      <sz val="18"/>
      <color indexed="10"/>
      <name val="Arial Rounded MT Bold"/>
      <family val="2"/>
    </font>
    <font>
      <b/>
      <sz val="22"/>
      <name val="Arial Rounded MT Bold"/>
      <family val="2"/>
    </font>
    <font>
      <sz val="20"/>
      <name val="Arial Rounded MT Bold"/>
      <family val="2"/>
    </font>
    <font>
      <sz val="14"/>
      <name val="Arial Rounded MT Bold"/>
      <family val="2"/>
    </font>
    <font>
      <sz val="16"/>
      <name val="Arial Rounded MT Bold"/>
      <family val="2"/>
    </font>
    <font>
      <sz val="16"/>
      <name val="Arial"/>
      <family val="2"/>
    </font>
    <font>
      <b/>
      <sz val="16"/>
      <color indexed="8"/>
      <name val="Calibri"/>
      <family val="2"/>
    </font>
    <font>
      <sz val="16"/>
      <color indexed="8"/>
      <name val="Calibri"/>
      <family val="2"/>
    </font>
    <font>
      <sz val="18"/>
      <name val="Arial"/>
      <family val="2"/>
    </font>
    <font>
      <sz val="11"/>
      <name val="Arial"/>
      <family val="2"/>
    </font>
    <font>
      <sz val="9"/>
      <name val="Arial"/>
      <family val="2"/>
    </font>
    <font>
      <b/>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Rounded MT Bold"/>
      <family val="2"/>
    </font>
    <font>
      <sz val="18"/>
      <color indexed="8"/>
      <name val="Arial Rounded MT Bold"/>
      <family val="2"/>
    </font>
    <font>
      <sz val="16"/>
      <color indexed="8"/>
      <name val="Arial Rounded MT Bold"/>
      <family val="2"/>
    </font>
    <font>
      <sz val="12"/>
      <color indexed="8"/>
      <name val="Arial Rounded MT Bold"/>
      <family val="2"/>
    </font>
    <font>
      <b/>
      <sz val="18"/>
      <color indexed="8"/>
      <name val="Arial Rounded MT Bold"/>
      <family val="2"/>
    </font>
    <font>
      <b/>
      <sz val="28"/>
      <color indexed="8"/>
      <name val="Arial Rounded MT Bold"/>
      <family val="2"/>
    </font>
    <font>
      <b/>
      <sz val="22"/>
      <color indexed="8"/>
      <name val="Arial Rounded MT Bold"/>
      <family val="2"/>
    </font>
    <font>
      <sz val="18"/>
      <color indexed="8"/>
      <name val="Arial"/>
      <family val="2"/>
    </font>
    <font>
      <b/>
      <sz val="28"/>
      <color indexed="8"/>
      <name val="Arial"/>
      <family val="2"/>
    </font>
    <font>
      <sz val="16"/>
      <color indexed="8"/>
      <name val="Arial"/>
      <family val="2"/>
    </font>
    <font>
      <b/>
      <sz val="20"/>
      <color indexed="8"/>
      <name val="Arial Rounded MT Bold"/>
      <family val="2"/>
    </font>
    <font>
      <b/>
      <sz val="16"/>
      <color indexed="8"/>
      <name val="Arial Rounded MT Bold"/>
      <family val="2"/>
    </font>
    <font>
      <b/>
      <sz val="48"/>
      <color indexed="8"/>
      <name val="Arial Rounded MT Bold"/>
      <family val="2"/>
    </font>
    <font>
      <sz val="20"/>
      <color indexed="8"/>
      <name val="Arial Rounded MT Bold"/>
      <family val="2"/>
    </font>
    <font>
      <sz val="10"/>
      <color indexed="8"/>
      <name val="Arial"/>
      <family val="2"/>
    </font>
    <font>
      <sz val="9"/>
      <color indexed="8"/>
      <name val="Arial"/>
      <family val="2"/>
    </font>
    <font>
      <b/>
      <sz val="24"/>
      <color indexed="8"/>
      <name val="Arial Rounded MT Bold"/>
      <family val="2"/>
    </font>
    <font>
      <b/>
      <sz val="26"/>
      <color indexed="8"/>
      <name val="Arial Rounded MT Bold"/>
      <family val="2"/>
    </font>
    <font>
      <b/>
      <sz val="11"/>
      <color indexed="8"/>
      <name val="Arial Rounded MT Bold"/>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18"/>
      <color theme="1"/>
      <name val="Arial Rounded MT Bold"/>
      <family val="2"/>
    </font>
    <font>
      <b/>
      <sz val="28"/>
      <color theme="1"/>
      <name val="Arial Rounded MT Bold"/>
      <family val="2"/>
    </font>
    <font>
      <b/>
      <sz val="22"/>
      <color theme="1"/>
      <name val="Arial Rounded MT Bold"/>
      <family val="2"/>
    </font>
    <font>
      <sz val="18"/>
      <color theme="1"/>
      <name val="Arial"/>
      <family val="2"/>
    </font>
    <font>
      <b/>
      <sz val="28"/>
      <color theme="1"/>
      <name val="Arial"/>
      <family val="2"/>
    </font>
    <font>
      <sz val="16"/>
      <color theme="1"/>
      <name val="Arial"/>
      <family val="2"/>
    </font>
    <font>
      <sz val="18"/>
      <color rgb="FF00000A"/>
      <name val="Arial"/>
      <family val="2"/>
    </font>
    <font>
      <b/>
      <sz val="20"/>
      <color theme="1"/>
      <name val="Arial Rounded MT Bold"/>
      <family val="2"/>
    </font>
    <font>
      <sz val="16"/>
      <color theme="1"/>
      <name val="Calibri"/>
      <family val="2"/>
    </font>
    <font>
      <sz val="16"/>
      <color rgb="FF000000"/>
      <name val="Arial Rounded MT Bold"/>
      <family val="2"/>
    </font>
    <font>
      <b/>
      <sz val="16"/>
      <color theme="1"/>
      <name val="Arial Rounded MT Bold"/>
      <family val="2"/>
    </font>
    <font>
      <b/>
      <sz val="48"/>
      <color theme="1"/>
      <name val="Arial Rounded MT Bold"/>
      <family val="2"/>
    </font>
    <font>
      <sz val="20"/>
      <color theme="1"/>
      <name val="Arial Rounded MT Bold"/>
      <family val="2"/>
    </font>
    <font>
      <sz val="10"/>
      <color theme="1"/>
      <name val="Arial"/>
      <family val="2"/>
    </font>
    <font>
      <sz val="9"/>
      <color rgb="FF000000"/>
      <name val="Arial"/>
      <family val="2"/>
    </font>
    <font>
      <b/>
      <sz val="11"/>
      <color theme="1"/>
      <name val="Arial Rounded MT Bold"/>
      <family val="2"/>
    </font>
    <font>
      <b/>
      <sz val="26"/>
      <color theme="1"/>
      <name val="Arial Rounded MT Bold"/>
      <family val="2"/>
    </font>
    <font>
      <b/>
      <sz val="24"/>
      <color theme="1"/>
      <name val="Arial Rounded MT Bold"/>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medium"/>
      <right style="medium"/>
      <top style="medium"/>
      <bottom/>
    </border>
    <border>
      <left style="medium"/>
      <right style="medium"/>
      <top/>
      <bottom/>
    </border>
    <border>
      <left style="thin"/>
      <right style="thin"/>
      <top/>
      <botto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top/>
      <bottom style="thin"/>
    </border>
    <border>
      <left/>
      <right style="thin"/>
      <top/>
      <bottom style="medium"/>
    </border>
    <border>
      <left style="thin"/>
      <right style="thin"/>
      <top/>
      <bottom style="medium"/>
    </border>
    <border>
      <left style="thin"/>
      <right style="medium"/>
      <top/>
      <bottom style="medium"/>
    </border>
    <border>
      <left style="thin"/>
      <right/>
      <top style="medium"/>
      <bottom style="thin"/>
    </border>
    <border>
      <left style="thin"/>
      <right/>
      <top style="thin"/>
      <bottom/>
    </border>
    <border>
      <left style="thin"/>
      <right/>
      <top/>
      <bottom style="medium"/>
    </border>
    <border>
      <left/>
      <right/>
      <top style="thin"/>
      <bottom/>
    </border>
    <border>
      <left style="thin"/>
      <right/>
      <top style="thin"/>
      <bottom style="medium"/>
    </border>
    <border>
      <left/>
      <right style="medium"/>
      <top style="thin"/>
      <bottom/>
    </border>
    <border>
      <left/>
      <right style="medium"/>
      <top/>
      <bottom/>
    </border>
    <border>
      <left/>
      <right style="medium"/>
      <top style="medium"/>
      <bottom style="thin"/>
    </border>
    <border>
      <left style="medium"/>
      <right/>
      <top/>
      <bottom/>
    </border>
    <border>
      <left style="medium"/>
      <right/>
      <top style="medium"/>
      <bottom/>
    </border>
    <border>
      <left style="medium"/>
      <right/>
      <top style="medium"/>
      <bottom style="thin"/>
    </border>
    <border>
      <left style="medium"/>
      <right/>
      <top style="thin"/>
      <bottom/>
    </border>
    <border>
      <left style="medium"/>
      <right style="medium"/>
      <top/>
      <bottom style="medium"/>
    </border>
    <border>
      <left style="medium"/>
      <right/>
      <top/>
      <bottom style="medium"/>
    </border>
    <border>
      <left/>
      <right/>
      <top/>
      <bottom style="medium"/>
    </border>
    <border>
      <left style="thin"/>
      <right style="medium"/>
      <top style="medium"/>
      <bottom style="thin"/>
    </border>
    <border>
      <left style="thin"/>
      <right style="medium"/>
      <top style="thin"/>
      <bottom style="thin"/>
    </border>
    <border>
      <left style="medium"/>
      <right/>
      <top style="medium"/>
      <bottom style="medium"/>
    </border>
    <border>
      <left/>
      <right style="thin"/>
      <top style="medium"/>
      <bottom/>
    </border>
    <border>
      <left/>
      <right style="thin"/>
      <top/>
      <bottom/>
    </border>
    <border>
      <left/>
      <right/>
      <top style="medium"/>
      <bottom/>
    </border>
    <border>
      <left style="medium"/>
      <right/>
      <top/>
      <bottom style="thin"/>
    </border>
    <border>
      <left/>
      <right/>
      <top/>
      <bottom style="thin"/>
    </border>
    <border>
      <left/>
      <right/>
      <top style="medium"/>
      <bottom style="thin"/>
    </border>
    <border>
      <left style="medium"/>
      <right style="thin"/>
      <top style="medium"/>
      <bottom style="thin"/>
    </border>
    <border>
      <left style="thin"/>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2" fillId="20" borderId="0" applyNumberFormat="0" applyBorder="0" applyAlignment="0" applyProtection="0"/>
    <xf numFmtId="0" fontId="69" fillId="21" borderId="0" applyNumberFormat="0" applyBorder="0" applyAlignment="0" applyProtection="0"/>
    <xf numFmtId="0" fontId="70" fillId="22" borderId="1" applyNumberFormat="0" applyAlignment="0" applyProtection="0"/>
    <xf numFmtId="0" fontId="71" fillId="23"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4" fillId="30" borderId="1"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31" borderId="0" applyNumberFormat="0" applyBorder="0" applyAlignment="0" applyProtection="0"/>
    <xf numFmtId="178"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0"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xf numFmtId="0" fontId="2" fillId="0" borderId="0">
      <alignment/>
      <protection/>
    </xf>
    <xf numFmtId="0" fontId="0" fillId="33" borderId="4"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78" fillId="22"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xf numFmtId="0" fontId="2" fillId="35" borderId="0" applyNumberFormat="0" applyBorder="0" applyAlignment="0" applyProtection="0"/>
  </cellStyleXfs>
  <cellXfs count="354">
    <xf numFmtId="0" fontId="0" fillId="0" borderId="0" xfId="0" applyFont="1" applyAlignment="1">
      <alignment/>
    </xf>
    <xf numFmtId="0" fontId="85" fillId="0" borderId="10" xfId="0" applyFont="1" applyFill="1" applyBorder="1" applyAlignment="1">
      <alignment horizontal="justify" vertical="center" wrapText="1"/>
    </xf>
    <xf numFmtId="0" fontId="85" fillId="0" borderId="11" xfId="0" applyFont="1" applyFill="1" applyBorder="1" applyAlignment="1">
      <alignment horizontal="center" vertical="center" wrapText="1"/>
    </xf>
    <xf numFmtId="0" fontId="0" fillId="0" borderId="0" xfId="0" applyAlignment="1">
      <alignment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5"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6" fillId="0" borderId="0" xfId="0" applyFont="1" applyAlignment="1">
      <alignment horizontal="justify"/>
    </xf>
    <xf numFmtId="0" fontId="87" fillId="10" borderId="16" xfId="0" applyFont="1" applyFill="1" applyBorder="1" applyAlignment="1">
      <alignment horizontal="justify" vertical="center" wrapText="1"/>
    </xf>
    <xf numFmtId="0" fontId="87" fillId="36" borderId="16" xfId="0" applyFont="1" applyFill="1" applyBorder="1" applyAlignment="1">
      <alignment horizontal="justify" vertical="center" wrapText="1"/>
    </xf>
    <xf numFmtId="0" fontId="3" fillId="8" borderId="11" xfId="0" applyFont="1" applyFill="1" applyBorder="1" applyAlignment="1">
      <alignment horizontal="center" vertical="center" wrapText="1"/>
    </xf>
    <xf numFmtId="0" fontId="3" fillId="8" borderId="11" xfId="0" applyFont="1" applyFill="1" applyBorder="1" applyAlignment="1">
      <alignment horizontal="justify" vertical="center" wrapText="1"/>
    </xf>
    <xf numFmtId="0" fontId="87" fillId="8" borderId="16" xfId="0" applyFont="1" applyFill="1" applyBorder="1" applyAlignment="1">
      <alignment horizontal="justify" vertical="center" wrapText="1"/>
    </xf>
    <xf numFmtId="0" fontId="87" fillId="8" borderId="17" xfId="0" applyFont="1" applyFill="1" applyBorder="1" applyAlignment="1">
      <alignment horizontal="justify" vertical="center" wrapText="1"/>
    </xf>
    <xf numFmtId="0" fontId="3" fillId="37" borderId="18" xfId="0" applyFont="1" applyFill="1" applyBorder="1" applyAlignment="1">
      <alignment horizontal="justify" vertical="center" wrapText="1"/>
    </xf>
    <xf numFmtId="0" fontId="3" fillId="37" borderId="16" xfId="0" applyFont="1" applyFill="1" applyBorder="1" applyAlignment="1">
      <alignment horizontal="justify" vertical="center" wrapText="1"/>
    </xf>
    <xf numFmtId="0" fontId="3" fillId="11" borderId="11" xfId="0" applyFont="1" applyFill="1" applyBorder="1" applyAlignment="1">
      <alignment horizontal="justify" vertical="center" wrapText="1"/>
    </xf>
    <xf numFmtId="0" fontId="3" fillId="11" borderId="16" xfId="0" applyFont="1" applyFill="1" applyBorder="1" applyAlignment="1">
      <alignment horizontal="justify" vertical="center" wrapText="1"/>
    </xf>
    <xf numFmtId="0" fontId="3" fillId="38" borderId="16" xfId="0" applyFont="1" applyFill="1" applyBorder="1" applyAlignment="1">
      <alignment horizontal="justify" vertical="center" wrapText="1"/>
    </xf>
    <xf numFmtId="0" fontId="87" fillId="38" borderId="19" xfId="0" applyFont="1" applyFill="1" applyBorder="1" applyAlignment="1">
      <alignment horizontal="justify" vertical="center" wrapText="1"/>
    </xf>
    <xf numFmtId="0" fontId="87" fillId="38" borderId="16" xfId="0" applyFont="1" applyFill="1" applyBorder="1" applyAlignment="1">
      <alignment horizontal="justify" vertical="center" wrapText="1"/>
    </xf>
    <xf numFmtId="0" fontId="3" fillId="38" borderId="11" xfId="0" applyFont="1" applyFill="1" applyBorder="1" applyAlignment="1">
      <alignment vertical="center" wrapText="1"/>
    </xf>
    <xf numFmtId="0" fontId="87" fillId="13" borderId="18" xfId="0" applyFont="1" applyFill="1" applyBorder="1" applyAlignment="1">
      <alignment horizontal="justify" vertical="center" wrapText="1"/>
    </xf>
    <xf numFmtId="0" fontId="87" fillId="13" borderId="16" xfId="0" applyFont="1" applyFill="1" applyBorder="1" applyAlignment="1">
      <alignment horizontal="justify" vertical="center" wrapText="1"/>
    </xf>
    <xf numFmtId="0" fontId="3" fillId="13" borderId="16" xfId="0" applyFont="1" applyFill="1" applyBorder="1" applyAlignment="1">
      <alignment horizontal="justify" vertical="center" wrapText="1"/>
    </xf>
    <xf numFmtId="0" fontId="88" fillId="13" borderId="16" xfId="0" applyFont="1" applyFill="1" applyBorder="1" applyAlignment="1">
      <alignment horizontal="justify" vertical="center" wrapText="1"/>
    </xf>
    <xf numFmtId="0" fontId="87" fillId="13" borderId="20" xfId="0" applyFont="1" applyFill="1" applyBorder="1" applyAlignment="1">
      <alignment horizontal="left" vertical="center" wrapText="1"/>
    </xf>
    <xf numFmtId="0" fontId="87" fillId="13" borderId="17" xfId="0" applyFont="1" applyFill="1" applyBorder="1" applyAlignment="1">
      <alignment horizontal="justify" vertical="center" wrapText="1"/>
    </xf>
    <xf numFmtId="0" fontId="3" fillId="13" borderId="18" xfId="0" applyFont="1" applyFill="1" applyBorder="1" applyAlignment="1">
      <alignment horizontal="justify" vertical="center" wrapText="1"/>
    </xf>
    <xf numFmtId="0" fontId="3" fillId="13" borderId="17" xfId="0" applyFont="1" applyFill="1" applyBorder="1" applyAlignment="1">
      <alignment horizontal="justify" vertical="center" wrapText="1"/>
    </xf>
    <xf numFmtId="0" fontId="89" fillId="0" borderId="0" xfId="0" applyFont="1" applyAlignment="1">
      <alignment/>
    </xf>
    <xf numFmtId="0" fontId="4" fillId="36" borderId="11" xfId="0" applyFont="1" applyFill="1" applyBorder="1" applyAlignment="1">
      <alignment vertical="center" wrapText="1"/>
    </xf>
    <xf numFmtId="0" fontId="5" fillId="36" borderId="21" xfId="0" applyFont="1" applyFill="1" applyBorder="1" applyAlignment="1">
      <alignment horizontal="center" vertical="center" wrapText="1"/>
    </xf>
    <xf numFmtId="0" fontId="7" fillId="36" borderId="22" xfId="0" applyFont="1" applyFill="1" applyBorder="1" applyAlignment="1">
      <alignment vertical="center" wrapText="1"/>
    </xf>
    <xf numFmtId="0" fontId="7" fillId="36" borderId="16" xfId="0" applyFont="1" applyFill="1" applyBorder="1" applyAlignment="1">
      <alignment vertical="center" wrapText="1"/>
    </xf>
    <xf numFmtId="0" fontId="90" fillId="36" borderId="0" xfId="0" applyFont="1" applyFill="1" applyAlignment="1">
      <alignment/>
    </xf>
    <xf numFmtId="0" fontId="6" fillId="12" borderId="23" xfId="0" applyFont="1" applyFill="1" applyBorder="1" applyAlignment="1">
      <alignment horizontal="center" vertical="center" wrapText="1"/>
    </xf>
    <xf numFmtId="0" fontId="9" fillId="36" borderId="0" xfId="0" applyFont="1" applyFill="1" applyBorder="1" applyAlignment="1">
      <alignment horizontal="left" vertical="center" wrapText="1"/>
    </xf>
    <xf numFmtId="0" fontId="8" fillId="39" borderId="24" xfId="0" applyFont="1" applyFill="1" applyBorder="1" applyAlignment="1" applyProtection="1">
      <alignment horizontal="left" vertical="center" wrapText="1"/>
      <protection/>
    </xf>
    <xf numFmtId="0" fontId="10" fillId="36" borderId="25" xfId="0" applyFont="1" applyFill="1" applyBorder="1" applyAlignment="1">
      <alignment vertical="center" wrapText="1"/>
    </xf>
    <xf numFmtId="0" fontId="10" fillId="36" borderId="0" xfId="0" applyFont="1" applyFill="1" applyBorder="1" applyAlignment="1">
      <alignment vertical="center" wrapText="1"/>
    </xf>
    <xf numFmtId="0" fontId="9" fillId="36" borderId="25" xfId="0" applyFont="1" applyFill="1" applyBorder="1" applyAlignment="1">
      <alignment horizontal="left" vertical="center" wrapText="1"/>
    </xf>
    <xf numFmtId="0" fontId="9" fillId="36" borderId="0" xfId="0" applyFont="1" applyFill="1" applyBorder="1" applyAlignment="1">
      <alignment horizontal="justify" vertical="center" wrapText="1"/>
    </xf>
    <xf numFmtId="0" fontId="91" fillId="36" borderId="0" xfId="0" applyFont="1" applyFill="1" applyBorder="1" applyAlignment="1">
      <alignment vertical="center"/>
    </xf>
    <xf numFmtId="0" fontId="90" fillId="36" borderId="0" xfId="0" applyFont="1" applyFill="1" applyAlignment="1">
      <alignment horizontal="center"/>
    </xf>
    <xf numFmtId="0" fontId="90" fillId="36" borderId="0" xfId="0" applyFont="1" applyFill="1" applyAlignment="1">
      <alignment horizontal="justify" vertical="center" wrapText="1"/>
    </xf>
    <xf numFmtId="0" fontId="7" fillId="28" borderId="26" xfId="0" applyFont="1" applyFill="1" applyBorder="1" applyAlignment="1">
      <alignment vertical="center" wrapText="1"/>
    </xf>
    <xf numFmtId="0" fontId="7" fillId="28" borderId="27" xfId="0" applyFont="1" applyFill="1" applyBorder="1" applyAlignment="1">
      <alignment vertical="center" wrapText="1"/>
    </xf>
    <xf numFmtId="0" fontId="7" fillId="40" borderId="28" xfId="0" applyFont="1" applyFill="1" applyBorder="1" applyAlignment="1">
      <alignment horizontal="center" vertical="center" wrapText="1"/>
    </xf>
    <xf numFmtId="0" fontId="7" fillId="40" borderId="28" xfId="0" applyFont="1" applyFill="1" applyBorder="1" applyAlignment="1">
      <alignment vertical="center" wrapText="1"/>
    </xf>
    <xf numFmtId="0" fontId="7" fillId="41" borderId="20" xfId="0" applyFont="1" applyFill="1" applyBorder="1" applyAlignment="1">
      <alignment horizontal="center" vertical="center" wrapText="1"/>
    </xf>
    <xf numFmtId="0" fontId="7" fillId="41" borderId="15"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92" fillId="36" borderId="11" xfId="0" applyFont="1" applyFill="1" applyBorder="1" applyAlignment="1" applyProtection="1">
      <alignment horizontal="center" vertical="center" wrapText="1"/>
      <protection locked="0"/>
    </xf>
    <xf numFmtId="0" fontId="93" fillId="36" borderId="11" xfId="0" applyFont="1" applyFill="1" applyBorder="1" applyAlignment="1" applyProtection="1">
      <alignment horizontal="center" vertical="center" wrapText="1"/>
      <protection locked="0"/>
    </xf>
    <xf numFmtId="0" fontId="90" fillId="36" borderId="11" xfId="0" applyFont="1" applyFill="1" applyBorder="1" applyAlignment="1" applyProtection="1">
      <alignment horizontal="center" vertical="center" wrapText="1"/>
      <protection locked="0"/>
    </xf>
    <xf numFmtId="0" fontId="90" fillId="36" borderId="11" xfId="0" applyFont="1" applyFill="1" applyBorder="1" applyAlignment="1" applyProtection="1">
      <alignment horizontal="left" vertical="center" wrapText="1"/>
      <protection/>
    </xf>
    <xf numFmtId="179" fontId="90" fillId="36" borderId="11" xfId="0" applyNumberFormat="1" applyFont="1" applyFill="1" applyBorder="1" applyAlignment="1" applyProtection="1">
      <alignment horizontal="center" vertical="center" wrapText="1"/>
      <protection locked="0"/>
    </xf>
    <xf numFmtId="0" fontId="11" fillId="36" borderId="32" xfId="0" applyFont="1" applyFill="1" applyBorder="1" applyAlignment="1">
      <alignment horizontal="center" vertical="center" wrapText="1"/>
    </xf>
    <xf numFmtId="0" fontId="12" fillId="36" borderId="11" xfId="0" applyFont="1" applyFill="1" applyBorder="1" applyAlignment="1">
      <alignment horizontal="justify" vertical="center" wrapText="1"/>
    </xf>
    <xf numFmtId="0" fontId="92" fillId="36" borderId="11" xfId="0" applyFont="1" applyFill="1" applyBorder="1" applyAlignment="1">
      <alignment horizontal="center" vertical="center" wrapText="1"/>
    </xf>
    <xf numFmtId="0" fontId="92" fillId="36" borderId="11" xfId="0" applyFont="1" applyFill="1" applyBorder="1" applyAlignment="1">
      <alignment vertical="center" wrapText="1"/>
    </xf>
    <xf numFmtId="0" fontId="94" fillId="36" borderId="11" xfId="0" applyFont="1" applyFill="1" applyBorder="1" applyAlignment="1" applyProtection="1">
      <alignment horizontal="left" vertical="center" wrapText="1"/>
      <protection locked="0"/>
    </xf>
    <xf numFmtId="0" fontId="11" fillId="36" borderId="33" xfId="0" applyFont="1" applyFill="1" applyBorder="1" applyAlignment="1">
      <alignment horizontal="center" vertical="center" wrapText="1"/>
    </xf>
    <xf numFmtId="0" fontId="7" fillId="43" borderId="34" xfId="0" applyFont="1" applyFill="1" applyBorder="1" applyAlignment="1">
      <alignment vertical="center" wrapText="1"/>
    </xf>
    <xf numFmtId="9" fontId="95" fillId="36" borderId="35" xfId="59" applyFont="1" applyFill="1" applyBorder="1" applyAlignment="1" applyProtection="1">
      <alignment horizontal="center" vertical="center" wrapText="1"/>
      <protection/>
    </xf>
    <xf numFmtId="0" fontId="92" fillId="0" borderId="36" xfId="0" applyFont="1" applyBorder="1" applyAlignment="1">
      <alignment/>
    </xf>
    <xf numFmtId="0" fontId="92" fillId="36" borderId="36" xfId="0" applyFont="1" applyFill="1" applyBorder="1" applyAlignment="1" applyProtection="1">
      <alignment vertical="center" wrapText="1"/>
      <protection/>
    </xf>
    <xf numFmtId="0" fontId="92" fillId="36" borderId="36" xfId="0" applyFont="1" applyFill="1" applyBorder="1" applyAlignment="1" applyProtection="1">
      <alignment horizontal="center" vertical="center" wrapText="1"/>
      <protection locked="0"/>
    </xf>
    <xf numFmtId="0" fontId="90" fillId="36" borderId="36" xfId="0" applyFont="1" applyFill="1" applyBorder="1" applyAlignment="1" applyProtection="1">
      <alignment vertical="center" wrapText="1"/>
      <protection/>
    </xf>
    <xf numFmtId="9" fontId="9" fillId="36" borderId="36" xfId="59" applyFont="1" applyFill="1" applyBorder="1" applyAlignment="1" applyProtection="1">
      <alignment horizontal="center" vertical="center" wrapText="1"/>
      <protection/>
    </xf>
    <xf numFmtId="0" fontId="94" fillId="36" borderId="36" xfId="0" applyFont="1" applyFill="1" applyBorder="1" applyAlignment="1" applyProtection="1">
      <alignment vertical="center" wrapText="1"/>
      <protection/>
    </xf>
    <xf numFmtId="9" fontId="14" fillId="36" borderId="36" xfId="59" applyFont="1" applyFill="1" applyBorder="1" applyAlignment="1" applyProtection="1">
      <alignment horizontal="center" vertical="center" wrapText="1"/>
      <protection/>
    </xf>
    <xf numFmtId="9" fontId="9" fillId="36" borderId="37" xfId="59" applyFont="1" applyFill="1" applyBorder="1" applyAlignment="1" applyProtection="1">
      <alignment vertical="center" wrapText="1"/>
      <protection/>
    </xf>
    <xf numFmtId="0" fontId="90" fillId="36" borderId="0" xfId="0" applyFont="1" applyFill="1" applyBorder="1" applyAlignment="1">
      <alignment vertical="center" wrapText="1"/>
    </xf>
    <xf numFmtId="0" fontId="90" fillId="36" borderId="0" xfId="0" applyFont="1" applyFill="1" applyBorder="1" applyAlignment="1">
      <alignment horizontal="justify" vertical="center" wrapText="1"/>
    </xf>
    <xf numFmtId="9" fontId="9" fillId="36" borderId="0" xfId="59" applyFont="1" applyFill="1" applyBorder="1" applyAlignment="1">
      <alignment horizontal="center" vertical="center" wrapText="1"/>
    </xf>
    <xf numFmtId="0" fontId="90" fillId="36" borderId="0" xfId="0" applyFont="1" applyFill="1" applyBorder="1" applyAlignment="1">
      <alignment/>
    </xf>
    <xf numFmtId="0" fontId="89" fillId="0" borderId="0" xfId="0" applyFont="1" applyAlignment="1">
      <alignment horizontal="justify" vertical="center" wrapText="1"/>
    </xf>
    <xf numFmtId="0" fontId="90" fillId="36" borderId="11" xfId="0" applyNumberFormat="1" applyFont="1" applyFill="1" applyBorder="1" applyAlignment="1" applyProtection="1">
      <alignment horizontal="center" vertical="center" wrapText="1"/>
      <protection locked="0"/>
    </xf>
    <xf numFmtId="0" fontId="7" fillId="16"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14" fillId="36" borderId="40" xfId="59" applyFont="1" applyFill="1" applyBorder="1" applyAlignment="1" applyProtection="1">
      <alignment horizontal="center" vertical="center" wrapText="1"/>
      <protection/>
    </xf>
    <xf numFmtId="0" fontId="7" fillId="41" borderId="41" xfId="0" applyFont="1" applyFill="1" applyBorder="1" applyAlignment="1">
      <alignment horizontal="center" vertical="center" wrapText="1"/>
    </xf>
    <xf numFmtId="0" fontId="91" fillId="41" borderId="15" xfId="0" applyFont="1" applyFill="1" applyBorder="1" applyAlignment="1">
      <alignment horizontal="center"/>
    </xf>
    <xf numFmtId="0" fontId="6" fillId="12" borderId="21" xfId="0" applyFont="1" applyFill="1" applyBorder="1" applyAlignment="1">
      <alignment horizontal="center" vertical="center" wrapText="1"/>
    </xf>
    <xf numFmtId="0" fontId="16" fillId="39" borderId="42" xfId="0" applyFont="1" applyFill="1" applyBorder="1" applyAlignment="1" applyProtection="1">
      <alignment horizontal="left" vertical="center" wrapText="1"/>
      <protection/>
    </xf>
    <xf numFmtId="0" fontId="7" fillId="41" borderId="43" xfId="0" applyFont="1" applyFill="1" applyBorder="1" applyAlignment="1">
      <alignment horizontal="center" vertical="center" wrapText="1"/>
    </xf>
    <xf numFmtId="181" fontId="96" fillId="36" borderId="44" xfId="59" applyNumberFormat="1" applyFont="1" applyFill="1" applyBorder="1" applyAlignment="1" applyProtection="1">
      <alignment horizontal="center" vertical="center" wrapText="1"/>
      <protection/>
    </xf>
    <xf numFmtId="0" fontId="90" fillId="36" borderId="16" xfId="0" applyFont="1" applyFill="1" applyBorder="1" applyAlignment="1">
      <alignment vertical="center" wrapText="1"/>
    </xf>
    <xf numFmtId="0" fontId="11" fillId="40" borderId="24" xfId="0" applyFont="1" applyFill="1" applyBorder="1" applyAlignment="1">
      <alignment horizontal="center" vertical="center" wrapText="1"/>
    </xf>
    <xf numFmtId="0" fontId="11" fillId="40" borderId="14" xfId="0" applyFont="1" applyFill="1" applyBorder="1" applyAlignment="1">
      <alignment horizontal="center" vertical="center" wrapText="1"/>
    </xf>
    <xf numFmtId="0" fontId="11" fillId="41" borderId="22"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41" borderId="45" xfId="0" applyFont="1" applyFill="1" applyBorder="1" applyAlignment="1">
      <alignment horizontal="center" vertical="center" wrapText="1"/>
    </xf>
    <xf numFmtId="0" fontId="11" fillId="41" borderId="16"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42"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92" fillId="0" borderId="0" xfId="0" applyFont="1" applyAlignment="1">
      <alignment/>
    </xf>
    <xf numFmtId="9" fontId="17" fillId="36" borderId="36" xfId="59" applyFont="1" applyFill="1" applyBorder="1" applyAlignment="1" applyProtection="1">
      <alignment horizontal="center" vertical="center" wrapText="1"/>
      <protection/>
    </xf>
    <xf numFmtId="0" fontId="93" fillId="36" borderId="36" xfId="0" applyFont="1" applyFill="1" applyBorder="1" applyAlignment="1" applyProtection="1">
      <alignment vertical="center" wrapText="1"/>
      <protection/>
    </xf>
    <xf numFmtId="3" fontId="92" fillId="36" borderId="11" xfId="49" applyNumberFormat="1" applyFont="1" applyFill="1" applyBorder="1" applyAlignment="1" applyProtection="1">
      <alignment horizontal="center" vertical="center" wrapText="1"/>
      <protection/>
    </xf>
    <xf numFmtId="1" fontId="92" fillId="36" borderId="11" xfId="0" applyNumberFormat="1" applyFont="1" applyFill="1" applyBorder="1" applyAlignment="1" applyProtection="1">
      <alignment horizontal="center" vertical="center" wrapText="1"/>
      <protection/>
    </xf>
    <xf numFmtId="9" fontId="92" fillId="36" borderId="11" xfId="0" applyNumberFormat="1" applyFont="1" applyFill="1" applyBorder="1" applyAlignment="1" applyProtection="1">
      <alignment horizontal="center" vertical="center" wrapText="1"/>
      <protection/>
    </xf>
    <xf numFmtId="9" fontId="92" fillId="36" borderId="11" xfId="59" applyFont="1" applyFill="1" applyBorder="1" applyAlignment="1" applyProtection="1">
      <alignment horizontal="center" vertical="center" wrapText="1"/>
      <protection/>
    </xf>
    <xf numFmtId="9" fontId="93" fillId="36" borderId="11" xfId="59" applyFont="1" applyFill="1" applyBorder="1" applyAlignment="1" applyProtection="1">
      <alignment horizontal="center" vertical="center" wrapText="1"/>
      <protection/>
    </xf>
    <xf numFmtId="0" fontId="93" fillId="36" borderId="11" xfId="0" applyFont="1" applyFill="1" applyBorder="1" applyAlignment="1" applyProtection="1">
      <alignment horizontal="justify" vertical="center" wrapText="1"/>
      <protection/>
    </xf>
    <xf numFmtId="9" fontId="93" fillId="36" borderId="11" xfId="0" applyNumberFormat="1" applyFont="1" applyFill="1" applyBorder="1" applyAlignment="1" applyProtection="1">
      <alignment horizontal="center" vertical="center" wrapText="1"/>
      <protection/>
    </xf>
    <xf numFmtId="0" fontId="97" fillId="0" borderId="46" xfId="0" applyFont="1" applyFill="1" applyBorder="1" applyAlignment="1" applyProtection="1">
      <alignment horizontal="center" vertical="center" wrapText="1"/>
      <protection locked="0"/>
    </xf>
    <xf numFmtId="9" fontId="92" fillId="36" borderId="11" xfId="59" applyFont="1" applyFill="1" applyBorder="1" applyAlignment="1" applyProtection="1">
      <alignment horizontal="center" vertical="center" wrapText="1"/>
      <protection locked="0"/>
    </xf>
    <xf numFmtId="9" fontId="17" fillId="36" borderId="11" xfId="59" applyFont="1" applyFill="1" applyBorder="1" applyAlignment="1" applyProtection="1">
      <alignment horizontal="center" vertical="center" wrapText="1"/>
      <protection/>
    </xf>
    <xf numFmtId="0" fontId="93" fillId="36" borderId="11"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wrapText="1"/>
      <protection locked="0"/>
    </xf>
    <xf numFmtId="0" fontId="98" fillId="36" borderId="11" xfId="0" applyFont="1" applyFill="1" applyBorder="1" applyAlignment="1">
      <alignment vertical="center" wrapText="1"/>
    </xf>
    <xf numFmtId="9" fontId="99" fillId="36" borderId="11" xfId="59" applyFont="1" applyFill="1" applyBorder="1" applyAlignment="1" applyProtection="1">
      <alignment horizontal="center" vertical="center" wrapText="1"/>
      <protection locked="0"/>
    </xf>
    <xf numFmtId="9" fontId="98" fillId="36" borderId="11" xfId="0" applyNumberFormat="1" applyFont="1" applyFill="1" applyBorder="1" applyAlignment="1" applyProtection="1">
      <alignment horizontal="center" vertical="center" wrapText="1"/>
      <protection/>
    </xf>
    <xf numFmtId="1" fontId="98" fillId="36" borderId="11" xfId="0" applyNumberFormat="1" applyFont="1" applyFill="1" applyBorder="1" applyAlignment="1" applyProtection="1">
      <alignment horizontal="center" vertical="center" wrapText="1"/>
      <protection/>
    </xf>
    <xf numFmtId="0" fontId="100" fillId="36" borderId="11" xfId="0" applyFont="1" applyFill="1" applyBorder="1" applyAlignment="1" applyProtection="1">
      <alignment horizontal="center" vertical="center" wrapText="1"/>
      <protection/>
    </xf>
    <xf numFmtId="0" fontId="21" fillId="0" borderId="11" xfId="0" applyFont="1" applyFill="1" applyBorder="1" applyAlignment="1" applyProtection="1">
      <alignment horizontal="justify" vertical="center" wrapText="1"/>
      <protection/>
    </xf>
    <xf numFmtId="0" fontId="98" fillId="36" borderId="11" xfId="59" applyNumberFormat="1" applyFont="1" applyFill="1" applyBorder="1" applyAlignment="1" applyProtection="1">
      <alignment horizontal="center" vertical="center" wrapText="1"/>
      <protection/>
    </xf>
    <xf numFmtId="0" fontId="101" fillId="0" borderId="11" xfId="0" applyFont="1" applyBorder="1" applyAlignment="1" applyProtection="1">
      <alignment vertical="center" wrapText="1"/>
      <protection/>
    </xf>
    <xf numFmtId="0" fontId="101" fillId="0" borderId="11" xfId="0" applyFont="1" applyBorder="1" applyAlignment="1">
      <alignment horizontal="justify" vertical="center"/>
    </xf>
    <xf numFmtId="0" fontId="101" fillId="0" borderId="11" xfId="0" applyFont="1" applyBorder="1" applyAlignment="1">
      <alignment vertical="center" wrapText="1"/>
    </xf>
    <xf numFmtId="0" fontId="90" fillId="36" borderId="11" xfId="0" applyFont="1" applyFill="1" applyBorder="1" applyAlignment="1">
      <alignment horizontal="center" vertical="center" wrapText="1"/>
    </xf>
    <xf numFmtId="9" fontId="90" fillId="36" borderId="11" xfId="0" applyNumberFormat="1" applyFont="1" applyFill="1" applyBorder="1" applyAlignment="1">
      <alignment horizontal="center" vertical="center" wrapText="1"/>
    </xf>
    <xf numFmtId="0" fontId="9" fillId="36" borderId="11" xfId="59" applyNumberFormat="1" applyFont="1" applyFill="1" applyBorder="1" applyAlignment="1">
      <alignment horizontal="center" vertical="center" wrapText="1"/>
    </xf>
    <xf numFmtId="0" fontId="12" fillId="36" borderId="11" xfId="0" applyFont="1" applyFill="1" applyBorder="1" applyAlignment="1" applyProtection="1">
      <alignment horizontal="justify" vertical="center" wrapText="1"/>
      <protection locked="0"/>
    </xf>
    <xf numFmtId="9" fontId="92" fillId="36" borderId="11" xfId="59" applyFont="1" applyFill="1" applyBorder="1" applyAlignment="1">
      <alignment horizontal="center" vertical="center" wrapText="1"/>
    </xf>
    <xf numFmtId="0" fontId="93" fillId="36" borderId="11" xfId="0" applyNumberFormat="1" applyFont="1" applyFill="1" applyBorder="1" applyAlignment="1" applyProtection="1">
      <alignment horizontal="center" vertical="center" wrapText="1"/>
      <protection/>
    </xf>
    <xf numFmtId="0" fontId="17" fillId="36" borderId="11" xfId="59" applyNumberFormat="1" applyFont="1" applyFill="1" applyBorder="1" applyAlignment="1" applyProtection="1">
      <alignment horizontal="center" vertical="center" wrapText="1"/>
      <protection/>
    </xf>
    <xf numFmtId="0" fontId="92" fillId="36" borderId="11" xfId="0" applyFont="1" applyFill="1" applyBorder="1" applyAlignment="1" applyProtection="1">
      <alignment horizontal="justify" vertical="center" wrapText="1"/>
      <protection locked="0"/>
    </xf>
    <xf numFmtId="0" fontId="12" fillId="36" borderId="11" xfId="0" applyFont="1" applyFill="1" applyBorder="1" applyAlignment="1">
      <alignment vertical="center" wrapText="1"/>
    </xf>
    <xf numFmtId="10" fontId="17" fillId="36" borderId="11" xfId="0" applyNumberFormat="1" applyFont="1" applyFill="1" applyBorder="1" applyAlignment="1" applyProtection="1">
      <alignment horizontal="center" vertical="center" wrapText="1"/>
      <protection/>
    </xf>
    <xf numFmtId="0" fontId="102" fillId="36" borderId="11"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justify" vertical="center" wrapText="1"/>
      <protection/>
    </xf>
    <xf numFmtId="0" fontId="92" fillId="36" borderId="11" xfId="0" applyFont="1" applyFill="1" applyBorder="1" applyAlignment="1" applyProtection="1">
      <alignment horizontal="center" vertical="center" wrapText="1"/>
      <protection/>
    </xf>
    <xf numFmtId="0" fontId="93" fillId="36" borderId="11" xfId="0" applyFont="1" applyFill="1" applyBorder="1" applyAlignment="1">
      <alignment vertical="center"/>
    </xf>
    <xf numFmtId="0" fontId="92" fillId="36" borderId="11" xfId="0" applyNumberFormat="1" applyFont="1" applyFill="1" applyBorder="1" applyAlignment="1" applyProtection="1">
      <alignment horizontal="center" vertical="center" wrapText="1"/>
      <protection/>
    </xf>
    <xf numFmtId="0" fontId="90" fillId="36" borderId="11" xfId="0" applyNumberFormat="1" applyFont="1" applyFill="1" applyBorder="1" applyAlignment="1">
      <alignment horizontal="center" vertical="center" wrapText="1"/>
    </xf>
    <xf numFmtId="0" fontId="93" fillId="36" borderId="11" xfId="0" applyFont="1" applyFill="1" applyBorder="1" applyAlignment="1" applyProtection="1">
      <alignment horizontal="left" vertical="center" wrapText="1"/>
      <protection/>
    </xf>
    <xf numFmtId="0" fontId="93" fillId="36" borderId="11" xfId="59" applyNumberFormat="1" applyFont="1" applyFill="1" applyBorder="1" applyAlignment="1" applyProtection="1">
      <alignment horizontal="center" vertical="center" wrapText="1"/>
      <protection/>
    </xf>
    <xf numFmtId="10" fontId="17" fillId="36" borderId="11" xfId="59" applyNumberFormat="1" applyFont="1" applyFill="1" applyBorder="1" applyAlignment="1" applyProtection="1">
      <alignment horizontal="center" vertical="center" wrapText="1"/>
      <protection/>
    </xf>
    <xf numFmtId="9" fontId="17" fillId="36" borderId="11" xfId="59" applyNumberFormat="1" applyFont="1" applyFill="1" applyBorder="1" applyAlignment="1" applyProtection="1">
      <alignment horizontal="center" vertical="center" wrapText="1"/>
      <protection/>
    </xf>
    <xf numFmtId="0" fontId="12" fillId="44" borderId="11" xfId="57" applyFont="1" applyFill="1" applyBorder="1" applyAlignment="1" applyProtection="1">
      <alignment horizontal="justify" vertical="center" wrapText="1"/>
      <protection locked="0"/>
    </xf>
    <xf numFmtId="9" fontId="12" fillId="36" borderId="11" xfId="59" applyFont="1" applyFill="1" applyBorder="1" applyAlignment="1">
      <alignment horizontal="center" vertical="center" wrapText="1"/>
    </xf>
    <xf numFmtId="10" fontId="93" fillId="36" borderId="11" xfId="0" applyNumberFormat="1" applyFont="1" applyFill="1" applyBorder="1" applyAlignment="1" applyProtection="1">
      <alignment horizontal="center" vertical="center" wrapText="1"/>
      <protection/>
    </xf>
    <xf numFmtId="9" fontId="103" fillId="36" borderId="11" xfId="0" applyNumberFormat="1" applyFont="1" applyFill="1" applyBorder="1" applyAlignment="1" applyProtection="1">
      <alignment horizontal="left" vertical="center" wrapText="1"/>
      <protection/>
    </xf>
    <xf numFmtId="0" fontId="104" fillId="36" borderId="11" xfId="0" applyFont="1" applyFill="1" applyBorder="1" applyAlignment="1" applyProtection="1">
      <alignment horizontal="center" vertical="center" wrapText="1"/>
      <protection locked="0"/>
    </xf>
    <xf numFmtId="0" fontId="95" fillId="36" borderId="11" xfId="0" applyFont="1" applyFill="1" applyBorder="1" applyAlignment="1" applyProtection="1">
      <alignment horizontal="center" vertical="center" wrapText="1"/>
      <protection locked="0"/>
    </xf>
    <xf numFmtId="0" fontId="95" fillId="36" borderId="11" xfId="0" applyFont="1" applyFill="1" applyBorder="1" applyAlignment="1" applyProtection="1">
      <alignment horizontal="justify" vertical="center" wrapText="1"/>
      <protection locked="0"/>
    </xf>
    <xf numFmtId="9" fontId="95" fillId="36" borderId="11" xfId="0" applyNumberFormat="1" applyFont="1" applyFill="1" applyBorder="1" applyAlignment="1" applyProtection="1">
      <alignment horizontal="center" vertical="center" wrapText="1"/>
      <protection/>
    </xf>
    <xf numFmtId="0" fontId="95" fillId="36" borderId="11" xfId="0" applyFont="1" applyFill="1" applyBorder="1" applyAlignment="1" applyProtection="1">
      <alignment horizontal="center" vertical="center" wrapText="1"/>
      <protection/>
    </xf>
    <xf numFmtId="0" fontId="105" fillId="36" borderId="11" xfId="0" applyFont="1" applyFill="1" applyBorder="1" applyAlignment="1" applyProtection="1">
      <alignment horizontal="center" vertical="center" wrapText="1"/>
      <protection locked="0"/>
    </xf>
    <xf numFmtId="0" fontId="91" fillId="36" borderId="11" xfId="0" applyFont="1" applyFill="1" applyBorder="1" applyAlignment="1" applyProtection="1">
      <alignment horizontal="center" vertical="center" wrapText="1"/>
      <protection locked="0"/>
    </xf>
    <xf numFmtId="0" fontId="91" fillId="36" borderId="11" xfId="0" applyFont="1" applyFill="1" applyBorder="1" applyAlignment="1" applyProtection="1">
      <alignment horizontal="left" vertical="center" wrapText="1"/>
      <protection/>
    </xf>
    <xf numFmtId="179" fontId="91" fillId="36" borderId="11" xfId="0" applyNumberFormat="1" applyFont="1" applyFill="1" applyBorder="1" applyAlignment="1" applyProtection="1">
      <alignment horizontal="center" vertical="center" wrapText="1"/>
      <protection locked="0"/>
    </xf>
    <xf numFmtId="0" fontId="90" fillId="36" borderId="11" xfId="59" applyNumberFormat="1" applyFont="1" applyFill="1" applyBorder="1" applyAlignment="1" applyProtection="1">
      <alignment horizontal="center" vertical="center" wrapText="1"/>
      <protection locked="0"/>
    </xf>
    <xf numFmtId="0" fontId="100" fillId="36" borderId="11" xfId="0" applyFont="1" applyFill="1" applyBorder="1" applyAlignment="1" applyProtection="1">
      <alignment horizontal="center" vertical="center" wrapText="1"/>
      <protection locked="0"/>
    </xf>
    <xf numFmtId="0" fontId="98" fillId="36" borderId="11" xfId="0" applyFont="1" applyFill="1" applyBorder="1" applyAlignment="1" applyProtection="1">
      <alignment horizontal="center" vertical="center" wrapText="1"/>
      <protection locked="0"/>
    </xf>
    <xf numFmtId="0" fontId="21" fillId="36" borderId="12" xfId="0" applyFont="1" applyFill="1" applyBorder="1" applyAlignment="1" applyProtection="1">
      <alignment horizontal="center" vertical="center" wrapText="1"/>
      <protection/>
    </xf>
    <xf numFmtId="9" fontId="21" fillId="36" borderId="12" xfId="0" applyNumberFormat="1" applyFont="1" applyFill="1" applyBorder="1" applyAlignment="1" applyProtection="1">
      <alignment horizontal="center" vertical="center" wrapText="1"/>
      <protection/>
    </xf>
    <xf numFmtId="9" fontId="98" fillId="36" borderId="12" xfId="0" applyNumberFormat="1" applyFont="1" applyFill="1" applyBorder="1" applyAlignment="1" applyProtection="1">
      <alignment horizontal="center" vertical="center" wrapText="1"/>
      <protection/>
    </xf>
    <xf numFmtId="0" fontId="21" fillId="0" borderId="12" xfId="0" applyFont="1" applyFill="1" applyBorder="1" applyAlignment="1" applyProtection="1">
      <alignment horizontal="justify" vertical="center" wrapText="1"/>
      <protection/>
    </xf>
    <xf numFmtId="0" fontId="97" fillId="0" borderId="46" xfId="0" applyFont="1" applyFill="1" applyBorder="1" applyAlignment="1" applyProtection="1">
      <alignment vertical="center" wrapText="1"/>
      <protection locked="0"/>
    </xf>
    <xf numFmtId="0" fontId="97" fillId="36" borderId="47" xfId="0" applyFont="1" applyFill="1" applyBorder="1" applyAlignment="1" applyProtection="1">
      <alignment vertical="center" wrapText="1"/>
      <protection locked="0"/>
    </xf>
    <xf numFmtId="0" fontId="97" fillId="36" borderId="46" xfId="0" applyFont="1" applyFill="1" applyBorder="1" applyAlignment="1" applyProtection="1">
      <alignment vertical="center" wrapText="1"/>
      <protection locked="0"/>
    </xf>
    <xf numFmtId="0" fontId="97" fillId="36" borderId="48" xfId="0" applyFont="1" applyFill="1" applyBorder="1" applyAlignment="1" applyProtection="1">
      <alignment vertical="center" wrapText="1"/>
      <protection locked="0"/>
    </xf>
    <xf numFmtId="0" fontId="97" fillId="36" borderId="49" xfId="0" applyFont="1" applyFill="1" applyBorder="1" applyAlignment="1" applyProtection="1">
      <alignment vertical="center" wrapText="1"/>
      <protection locked="0"/>
    </xf>
    <xf numFmtId="0" fontId="106" fillId="36" borderId="26" xfId="0" applyFont="1" applyFill="1" applyBorder="1" applyAlignment="1" applyProtection="1">
      <alignment vertical="center" textRotation="90" wrapText="1"/>
      <protection locked="0"/>
    </xf>
    <xf numFmtId="0" fontId="106" fillId="36" borderId="27" xfId="0" applyFont="1" applyFill="1" applyBorder="1" applyAlignment="1" applyProtection="1">
      <alignment vertical="center" textRotation="90" wrapText="1"/>
      <protection locked="0"/>
    </xf>
    <xf numFmtId="0" fontId="106" fillId="36" borderId="50" xfId="0" applyFont="1" applyFill="1" applyBorder="1" applyAlignment="1" applyProtection="1">
      <alignment vertical="center" textRotation="90" wrapText="1"/>
      <protection locked="0"/>
    </xf>
    <xf numFmtId="0" fontId="97" fillId="36" borderId="51"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97" fillId="0" borderId="51" xfId="0" applyFont="1" applyFill="1" applyBorder="1" applyAlignment="1" applyProtection="1">
      <alignment vertical="center" wrapText="1"/>
      <protection locked="0"/>
    </xf>
    <xf numFmtId="0" fontId="97" fillId="0" borderId="47" xfId="0" applyFont="1" applyFill="1" applyBorder="1" applyAlignment="1">
      <alignment vertical="center" wrapText="1"/>
    </xf>
    <xf numFmtId="0" fontId="97" fillId="0" borderId="46" xfId="0" applyFont="1" applyFill="1" applyBorder="1" applyAlignment="1">
      <alignment vertical="center" wrapText="1"/>
    </xf>
    <xf numFmtId="0" fontId="97" fillId="0" borderId="51" xfId="0" applyFont="1" applyFill="1" applyBorder="1" applyAlignment="1">
      <alignment vertical="center" wrapText="1"/>
    </xf>
    <xf numFmtId="0" fontId="11" fillId="36" borderId="30" xfId="0" applyFont="1" applyFill="1" applyBorder="1" applyAlignment="1" applyProtection="1">
      <alignment horizontal="center" vertical="center" wrapText="1"/>
      <protection/>
    </xf>
    <xf numFmtId="0" fontId="106" fillId="36" borderId="27" xfId="0" applyFont="1" applyFill="1" applyBorder="1" applyAlignment="1" applyProtection="1">
      <alignment vertical="center" textRotation="90" wrapText="1"/>
      <protection/>
    </xf>
    <xf numFmtId="0" fontId="97" fillId="0" borderId="46" xfId="0" applyFont="1" applyFill="1" applyBorder="1" applyAlignment="1" applyProtection="1">
      <alignment vertical="center" wrapText="1"/>
      <protection/>
    </xf>
    <xf numFmtId="9" fontId="99" fillId="36" borderId="11" xfId="59" applyFont="1" applyFill="1" applyBorder="1" applyAlignment="1" applyProtection="1">
      <alignment horizontal="center" vertical="center" wrapText="1"/>
      <protection/>
    </xf>
    <xf numFmtId="0" fontId="98" fillId="36" borderId="11" xfId="0" applyFont="1" applyFill="1" applyBorder="1" applyAlignment="1" applyProtection="1">
      <alignment horizontal="center" vertical="center" wrapText="1"/>
      <protection/>
    </xf>
    <xf numFmtId="0" fontId="98" fillId="36" borderId="11" xfId="0" applyFont="1" applyFill="1" applyBorder="1" applyAlignment="1" applyProtection="1">
      <alignment vertical="center" wrapText="1"/>
      <protection/>
    </xf>
    <xf numFmtId="179" fontId="90" fillId="36" borderId="11" xfId="0" applyNumberFormat="1" applyFont="1" applyFill="1" applyBorder="1" applyAlignment="1" applyProtection="1">
      <alignment horizontal="center" vertical="center" wrapText="1"/>
      <protection/>
    </xf>
    <xf numFmtId="9" fontId="90" fillId="36" borderId="11" xfId="0" applyNumberFormat="1" applyFont="1" applyFill="1" applyBorder="1" applyAlignment="1" applyProtection="1">
      <alignment horizontal="center" vertical="center" wrapText="1"/>
      <protection/>
    </xf>
    <xf numFmtId="0" fontId="90" fillId="36" borderId="11" xfId="0" applyNumberFormat="1" applyFont="1" applyFill="1" applyBorder="1" applyAlignment="1" applyProtection="1">
      <alignment horizontal="center" vertical="center" wrapText="1"/>
      <protection/>
    </xf>
    <xf numFmtId="0" fontId="9" fillId="36" borderId="11" xfId="59" applyNumberFormat="1" applyFont="1" applyFill="1" applyBorder="1" applyAlignment="1" applyProtection="1">
      <alignment horizontal="center" vertical="center" wrapText="1"/>
      <protection/>
    </xf>
    <xf numFmtId="0" fontId="94" fillId="36" borderId="11" xfId="0" applyFont="1" applyFill="1" applyBorder="1" applyAlignment="1" applyProtection="1">
      <alignment horizontal="left" vertical="center" wrapText="1"/>
      <protection/>
    </xf>
    <xf numFmtId="0" fontId="89" fillId="0" borderId="0" xfId="0" applyFont="1" applyAlignment="1" applyProtection="1">
      <alignment/>
      <protection/>
    </xf>
    <xf numFmtId="0" fontId="11" fillId="36" borderId="31" xfId="0" applyFont="1" applyFill="1" applyBorder="1" applyAlignment="1" applyProtection="1">
      <alignment horizontal="center" vertical="center" wrapText="1"/>
      <protection/>
    </xf>
    <xf numFmtId="0" fontId="97" fillId="36" borderId="46" xfId="0" applyFont="1" applyFill="1" applyBorder="1" applyAlignment="1" applyProtection="1">
      <alignment vertical="center" wrapText="1"/>
      <protection/>
    </xf>
    <xf numFmtId="0" fontId="12" fillId="44" borderId="11" xfId="57" applyFont="1" applyFill="1" applyBorder="1" applyAlignment="1" applyProtection="1">
      <alignment horizontal="justify" vertical="center" wrapText="1"/>
      <protection/>
    </xf>
    <xf numFmtId="9" fontId="12" fillId="36" borderId="11" xfId="59" applyFont="1" applyFill="1" applyBorder="1" applyAlignment="1" applyProtection="1">
      <alignment horizontal="center" vertical="center" wrapText="1"/>
      <protection/>
    </xf>
    <xf numFmtId="0" fontId="92" fillId="36" borderId="11" xfId="0" applyFont="1" applyFill="1" applyBorder="1" applyAlignment="1" applyProtection="1">
      <alignment vertical="center" wrapText="1"/>
      <protection/>
    </xf>
    <xf numFmtId="0" fontId="104" fillId="36" borderId="11" xfId="0" applyFont="1" applyFill="1" applyBorder="1" applyAlignment="1" applyProtection="1">
      <alignment horizontal="center" vertical="center" wrapText="1"/>
      <protection/>
    </xf>
    <xf numFmtId="0" fontId="97" fillId="36" borderId="48" xfId="0" applyFont="1" applyFill="1" applyBorder="1" applyAlignment="1" applyProtection="1">
      <alignment vertical="center" wrapText="1"/>
      <protection/>
    </xf>
    <xf numFmtId="9" fontId="99" fillId="36" borderId="12" xfId="59" applyFont="1" applyFill="1" applyBorder="1" applyAlignment="1" applyProtection="1">
      <alignment horizontal="center" vertical="center" wrapText="1"/>
      <protection/>
    </xf>
    <xf numFmtId="0" fontId="21" fillId="36" borderId="12" xfId="0" applyFont="1" applyFill="1" applyBorder="1" applyAlignment="1" applyProtection="1">
      <alignment horizontal="justify" vertical="center" wrapText="1"/>
      <protection/>
    </xf>
    <xf numFmtId="0" fontId="98" fillId="36" borderId="12" xfId="0" applyFont="1" applyFill="1" applyBorder="1" applyAlignment="1" applyProtection="1">
      <alignment horizontal="center" vertical="center" wrapText="1"/>
      <protection/>
    </xf>
    <xf numFmtId="0" fontId="18" fillId="36" borderId="12" xfId="0" applyFont="1" applyFill="1" applyBorder="1" applyAlignment="1" applyProtection="1">
      <alignment horizontal="center" vertical="center" wrapText="1"/>
      <protection/>
    </xf>
    <xf numFmtId="0" fontId="100" fillId="36" borderId="12" xfId="0" applyFont="1" applyFill="1" applyBorder="1" applyAlignment="1" applyProtection="1">
      <alignment horizontal="center" vertical="center" wrapText="1"/>
      <protection/>
    </xf>
    <xf numFmtId="0" fontId="98" fillId="36" borderId="12" xfId="0" applyFont="1" applyFill="1" applyBorder="1" applyAlignment="1" applyProtection="1">
      <alignment horizontal="justify" vertical="center" wrapText="1"/>
      <protection/>
    </xf>
    <xf numFmtId="0" fontId="90" fillId="36" borderId="11" xfId="59" applyNumberFormat="1" applyFont="1" applyFill="1" applyBorder="1" applyAlignment="1" applyProtection="1">
      <alignment horizontal="center" vertical="center" wrapText="1"/>
      <protection/>
    </xf>
    <xf numFmtId="0" fontId="12" fillId="36" borderId="11" xfId="0" applyFont="1" applyFill="1" applyBorder="1" applyAlignment="1" applyProtection="1">
      <alignment horizontal="justify" vertical="center" wrapText="1"/>
      <protection/>
    </xf>
    <xf numFmtId="0" fontId="12" fillId="36" borderId="11" xfId="0" applyFont="1" applyFill="1" applyBorder="1" applyAlignment="1" applyProtection="1">
      <alignment horizontal="center" vertical="center" wrapText="1"/>
      <protection/>
    </xf>
    <xf numFmtId="0" fontId="15" fillId="36" borderId="11" xfId="0" applyFont="1" applyFill="1" applyBorder="1" applyAlignment="1" applyProtection="1">
      <alignment horizontal="center" vertical="center" wrapText="1"/>
      <protection/>
    </xf>
    <xf numFmtId="0" fontId="21" fillId="36" borderId="11" xfId="0" applyFont="1" applyFill="1" applyBorder="1" applyAlignment="1" applyProtection="1">
      <alignment horizontal="left" vertical="center" wrapText="1"/>
      <protection/>
    </xf>
    <xf numFmtId="0" fontId="21" fillId="36" borderId="11" xfId="0" applyFont="1" applyFill="1" applyBorder="1" applyAlignment="1" applyProtection="1">
      <alignment horizontal="center" vertical="center" wrapText="1"/>
      <protection/>
    </xf>
    <xf numFmtId="0" fontId="107" fillId="36" borderId="11" xfId="0" applyFont="1" applyFill="1" applyBorder="1" applyAlignment="1" applyProtection="1">
      <alignment horizontal="center" vertical="center" wrapText="1"/>
      <protection/>
    </xf>
    <xf numFmtId="9" fontId="21" fillId="36" borderId="11" xfId="59" applyFont="1" applyFill="1" applyBorder="1" applyAlignment="1" applyProtection="1">
      <alignment horizontal="center" vertical="center" wrapText="1"/>
      <protection/>
    </xf>
    <xf numFmtId="0" fontId="21" fillId="36" borderId="11" xfId="0" applyFont="1" applyFill="1" applyBorder="1" applyAlignment="1" applyProtection="1">
      <alignment horizontal="justify" vertical="center" wrapText="1"/>
      <protection/>
    </xf>
    <xf numFmtId="9" fontId="21" fillId="36" borderId="11" xfId="0" applyNumberFormat="1" applyFont="1" applyFill="1" applyBorder="1" applyAlignment="1" applyProtection="1">
      <alignment horizontal="center" vertical="center" wrapText="1"/>
      <protection/>
    </xf>
    <xf numFmtId="0" fontId="21" fillId="36" borderId="14" xfId="0" applyFont="1" applyFill="1" applyBorder="1" applyAlignment="1" applyProtection="1">
      <alignment horizontal="left" vertical="center" wrapText="1"/>
      <protection/>
    </xf>
    <xf numFmtId="9" fontId="21" fillId="36" borderId="14" xfId="59" applyFont="1" applyFill="1" applyBorder="1" applyAlignment="1" applyProtection="1">
      <alignment horizontal="center" vertical="center" wrapText="1"/>
      <protection/>
    </xf>
    <xf numFmtId="0" fontId="98" fillId="36" borderId="14" xfId="0" applyFont="1" applyFill="1" applyBorder="1" applyAlignment="1" applyProtection="1">
      <alignment horizontal="center" vertical="center" wrapText="1"/>
      <protection/>
    </xf>
    <xf numFmtId="0" fontId="18" fillId="36" borderId="14" xfId="0" applyFont="1" applyFill="1" applyBorder="1" applyAlignment="1" applyProtection="1">
      <alignment horizontal="center" vertical="center" wrapText="1"/>
      <protection/>
    </xf>
    <xf numFmtId="0" fontId="100" fillId="36" borderId="14" xfId="0" applyFont="1" applyFill="1" applyBorder="1" applyAlignment="1" applyProtection="1">
      <alignment horizontal="center" vertical="center" wrapText="1"/>
      <protection/>
    </xf>
    <xf numFmtId="0" fontId="92" fillId="36" borderId="11" xfId="59" applyNumberFormat="1" applyFont="1" applyFill="1" applyBorder="1" applyAlignment="1" applyProtection="1">
      <alignment horizontal="center" vertical="center" wrapText="1"/>
      <protection/>
    </xf>
    <xf numFmtId="0" fontId="92" fillId="36" borderId="11" xfId="59" applyNumberFormat="1" applyFont="1" applyFill="1" applyBorder="1" applyAlignment="1" applyProtection="1">
      <alignment horizontal="center" vertical="center"/>
      <protection/>
    </xf>
    <xf numFmtId="0" fontId="10" fillId="36" borderId="0" xfId="0" applyFont="1" applyFill="1" applyBorder="1" applyAlignment="1" applyProtection="1">
      <alignment horizontal="center" vertical="center" wrapText="1"/>
      <protection/>
    </xf>
    <xf numFmtId="0" fontId="11" fillId="26" borderId="11" xfId="0" applyFont="1" applyFill="1" applyBorder="1" applyAlignment="1" applyProtection="1">
      <alignment horizontal="center" vertical="center" wrapText="1"/>
      <protection/>
    </xf>
    <xf numFmtId="0" fontId="11" fillId="42" borderId="11"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0" fontId="7" fillId="26" borderId="15" xfId="0" applyFont="1" applyFill="1" applyBorder="1" applyAlignment="1" applyProtection="1">
      <alignment horizontal="center" vertical="center" wrapText="1"/>
      <protection/>
    </xf>
    <xf numFmtId="0" fontId="17" fillId="36" borderId="11" xfId="0" applyFont="1" applyFill="1" applyBorder="1" applyAlignment="1" applyProtection="1">
      <alignment horizontal="justify" vertical="center" wrapText="1"/>
      <protection/>
    </xf>
    <xf numFmtId="0" fontId="18" fillId="36" borderId="11" xfId="0" applyFont="1" applyFill="1" applyBorder="1" applyAlignment="1" applyProtection="1">
      <alignment horizontal="center" vertical="center" wrapText="1"/>
      <protection/>
    </xf>
    <xf numFmtId="0" fontId="7" fillId="41" borderId="1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91" fillId="36" borderId="0" xfId="0" applyFont="1" applyFill="1" applyBorder="1" applyAlignment="1">
      <alignment horizontal="center" vertical="center"/>
    </xf>
    <xf numFmtId="0" fontId="22" fillId="36" borderId="11" xfId="0" applyFont="1" applyFill="1" applyBorder="1" applyAlignment="1" applyProtection="1">
      <alignment horizontal="center" vertical="center" wrapText="1"/>
      <protection locked="0"/>
    </xf>
    <xf numFmtId="9" fontId="90" fillId="36" borderId="11" xfId="0" applyNumberFormat="1" applyFont="1" applyFill="1" applyBorder="1" applyAlignment="1" applyProtection="1">
      <alignment horizontal="center" vertical="center" wrapText="1"/>
      <protection locked="0"/>
    </xf>
    <xf numFmtId="0" fontId="108" fillId="36" borderId="11" xfId="0" applyFont="1" applyFill="1" applyBorder="1" applyAlignment="1" applyProtection="1">
      <alignment horizontal="center" vertical="center" wrapText="1"/>
      <protection locked="0"/>
    </xf>
    <xf numFmtId="0" fontId="108" fillId="36" borderId="11" xfId="0" applyFont="1" applyFill="1" applyBorder="1" applyAlignment="1" applyProtection="1">
      <alignment horizontal="center" vertical="center" wrapText="1"/>
      <protection/>
    </xf>
    <xf numFmtId="0" fontId="108" fillId="36" borderId="11" xfId="0" applyFont="1" applyFill="1" applyBorder="1" applyAlignment="1">
      <alignment horizontal="center" vertical="center" wrapText="1"/>
    </xf>
    <xf numFmtId="0" fontId="9" fillId="36" borderId="21" xfId="59" applyNumberFormat="1" applyFont="1" applyFill="1" applyBorder="1" applyAlignment="1">
      <alignment horizontal="center" vertical="center" wrapText="1"/>
    </xf>
    <xf numFmtId="0" fontId="90" fillId="36" borderId="15" xfId="0" applyFont="1" applyFill="1" applyBorder="1" applyAlignment="1">
      <alignment horizontal="center" vertical="center" wrapText="1"/>
    </xf>
    <xf numFmtId="0" fontId="109" fillId="0" borderId="11" xfId="0" applyFont="1" applyBorder="1" applyAlignment="1">
      <alignment vertical="center" wrapText="1"/>
    </xf>
    <xf numFmtId="0" fontId="23" fillId="0" borderId="11" xfId="0" applyFont="1" applyBorder="1" applyAlignment="1">
      <alignment vertical="center" wrapText="1"/>
    </xf>
    <xf numFmtId="9" fontId="108" fillId="36" borderId="11" xfId="0" applyNumberFormat="1" applyFont="1" applyFill="1" applyBorder="1" applyAlignment="1" applyProtection="1">
      <alignment horizontal="left" vertical="center" wrapText="1"/>
      <protection locked="0"/>
    </xf>
    <xf numFmtId="0" fontId="108" fillId="36" borderId="11" xfId="0" applyFont="1" applyFill="1" applyBorder="1" applyAlignment="1" applyProtection="1">
      <alignment horizontal="left" vertical="center" wrapText="1"/>
      <protection locked="0"/>
    </xf>
    <xf numFmtId="0" fontId="85" fillId="0" borderId="0" xfId="0" applyFont="1" applyAlignment="1">
      <alignment wrapText="1"/>
    </xf>
    <xf numFmtId="0" fontId="85" fillId="0" borderId="0" xfId="0" applyFont="1" applyAlignment="1">
      <alignment/>
    </xf>
    <xf numFmtId="0" fontId="108" fillId="36" borderId="0" xfId="0" applyFont="1" applyFill="1" applyAlignment="1">
      <alignment wrapText="1"/>
    </xf>
    <xf numFmtId="0" fontId="108" fillId="36" borderId="0" xfId="0" applyFont="1" applyFill="1" applyAlignment="1">
      <alignment/>
    </xf>
    <xf numFmtId="0" fontId="24" fillId="36" borderId="0" xfId="0" applyFont="1" applyFill="1" applyBorder="1" applyAlignment="1">
      <alignment vertical="center" wrapText="1"/>
    </xf>
    <xf numFmtId="0" fontId="24" fillId="36" borderId="0"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108" fillId="36" borderId="15" xfId="0" applyFont="1" applyFill="1" applyBorder="1" applyAlignment="1" applyProtection="1">
      <alignment horizontal="center" vertical="center" wrapText="1"/>
      <protection locked="0"/>
    </xf>
    <xf numFmtId="0" fontId="85" fillId="0" borderId="11" xfId="0" applyFont="1" applyBorder="1" applyAlignment="1">
      <alignment vertical="center" wrapText="1"/>
    </xf>
    <xf numFmtId="0" fontId="108" fillId="36" borderId="11" xfId="0" applyFont="1" applyFill="1" applyBorder="1" applyAlignment="1" applyProtection="1">
      <alignment horizontal="justify" vertical="center" wrapText="1"/>
      <protection locked="0"/>
    </xf>
    <xf numFmtId="0" fontId="108" fillId="36" borderId="11" xfId="0" applyFont="1" applyFill="1" applyBorder="1" applyAlignment="1">
      <alignment horizontal="left" vertical="center" wrapText="1"/>
    </xf>
    <xf numFmtId="9" fontId="2" fillId="36" borderId="36" xfId="59" applyFont="1" applyFill="1" applyBorder="1" applyAlignment="1" applyProtection="1">
      <alignment horizontal="center" vertical="center" wrapText="1"/>
      <protection/>
    </xf>
    <xf numFmtId="0" fontId="108" fillId="36" borderId="36" xfId="0" applyFont="1" applyFill="1" applyBorder="1" applyAlignment="1" applyProtection="1">
      <alignment vertical="center" wrapText="1"/>
      <protection/>
    </xf>
    <xf numFmtId="0" fontId="108" fillId="36" borderId="0" xfId="0" applyFont="1" applyFill="1" applyBorder="1" applyAlignment="1">
      <alignment wrapText="1"/>
    </xf>
    <xf numFmtId="0" fontId="108" fillId="36" borderId="0" xfId="0" applyFont="1" applyFill="1" applyBorder="1" applyAlignment="1">
      <alignment/>
    </xf>
    <xf numFmtId="0" fontId="2" fillId="36" borderId="15"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9" fontId="9" fillId="36" borderId="11" xfId="59" applyNumberFormat="1" applyFont="1" applyFill="1" applyBorder="1" applyAlignment="1">
      <alignment horizontal="center" vertical="center" wrapText="1"/>
    </xf>
    <xf numFmtId="181" fontId="9" fillId="36" borderId="11" xfId="59" applyNumberFormat="1" applyFont="1" applyFill="1" applyBorder="1" applyAlignment="1">
      <alignment horizontal="center" vertical="center" wrapText="1"/>
    </xf>
    <xf numFmtId="9" fontId="9" fillId="36" borderId="21" xfId="59" applyNumberFormat="1" applyFont="1" applyFill="1" applyBorder="1" applyAlignment="1">
      <alignment horizontal="center" vertical="center" wrapText="1"/>
    </xf>
    <xf numFmtId="9" fontId="9" fillId="36" borderId="21" xfId="59" applyFont="1" applyFill="1" applyBorder="1" applyAlignment="1">
      <alignment horizontal="center" vertical="center" wrapText="1"/>
    </xf>
    <xf numFmtId="10" fontId="90" fillId="36" borderId="12" xfId="0" applyNumberFormat="1" applyFont="1" applyFill="1" applyBorder="1" applyAlignment="1" applyProtection="1">
      <alignment horizontal="center" vertical="center" wrapText="1"/>
      <protection locked="0"/>
    </xf>
    <xf numFmtId="10" fontId="9" fillId="36" borderId="21" xfId="59" applyNumberFormat="1" applyFont="1" applyFill="1" applyBorder="1" applyAlignment="1">
      <alignment horizontal="center" vertical="center" wrapText="1"/>
    </xf>
    <xf numFmtId="9" fontId="9" fillId="36" borderId="11" xfId="59" applyNumberFormat="1" applyFont="1" applyFill="1" applyBorder="1" applyAlignment="1" applyProtection="1">
      <alignment horizontal="center" vertical="center" wrapText="1"/>
      <protection/>
    </xf>
    <xf numFmtId="10" fontId="90" fillId="36" borderId="11" xfId="0" applyNumberFormat="1" applyFont="1" applyFill="1" applyBorder="1" applyAlignment="1" applyProtection="1">
      <alignment horizontal="center" vertical="center" wrapText="1"/>
      <protection/>
    </xf>
    <xf numFmtId="9" fontId="9" fillId="36" borderId="11" xfId="59" applyFont="1" applyFill="1" applyBorder="1" applyAlignment="1" applyProtection="1">
      <alignment horizontal="center" vertical="center" wrapText="1"/>
      <protection/>
    </xf>
    <xf numFmtId="10" fontId="21" fillId="36" borderId="11" xfId="59" applyNumberFormat="1" applyFont="1" applyFill="1" applyBorder="1" applyAlignment="1" applyProtection="1">
      <alignment horizontal="center" vertical="center" wrapText="1"/>
      <protection/>
    </xf>
    <xf numFmtId="181" fontId="21" fillId="36" borderId="11" xfId="59" applyNumberFormat="1" applyFont="1" applyFill="1" applyBorder="1" applyAlignment="1" applyProtection="1">
      <alignment horizontal="center" vertical="center" wrapText="1"/>
      <protection/>
    </xf>
    <xf numFmtId="0" fontId="91" fillId="36" borderId="0" xfId="0" applyFont="1" applyFill="1" applyBorder="1" applyAlignment="1">
      <alignment horizontal="right" vertical="center" wrapText="1"/>
    </xf>
    <xf numFmtId="0" fontId="105" fillId="26" borderId="36" xfId="0" applyFont="1" applyFill="1" applyBorder="1" applyAlignment="1" applyProtection="1">
      <alignment horizontal="center" vertical="center" wrapText="1"/>
      <protection/>
    </xf>
    <xf numFmtId="0" fontId="110" fillId="29" borderId="36" xfId="0" applyFont="1" applyFill="1" applyBorder="1" applyAlignment="1" applyProtection="1">
      <alignment horizontal="center" vertical="center" wrapText="1"/>
      <protection/>
    </xf>
    <xf numFmtId="0" fontId="110" fillId="26" borderId="36" xfId="0" applyFont="1" applyFill="1" applyBorder="1" applyAlignment="1" applyProtection="1">
      <alignment horizontal="center" vertical="center" wrapText="1"/>
      <protection/>
    </xf>
    <xf numFmtId="0" fontId="110" fillId="37" borderId="36" xfId="0" applyFont="1" applyFill="1" applyBorder="1" applyAlignment="1" applyProtection="1">
      <alignment horizontal="center" vertical="center" wrapText="1"/>
      <protection/>
    </xf>
    <xf numFmtId="0" fontId="97" fillId="36" borderId="47" xfId="0" applyFont="1" applyFill="1" applyBorder="1" applyAlignment="1" applyProtection="1">
      <alignment horizontal="center" vertical="center" wrapText="1"/>
      <protection/>
    </xf>
    <xf numFmtId="0" fontId="97" fillId="36" borderId="46" xfId="0" applyFont="1" applyFill="1" applyBorder="1" applyAlignment="1" applyProtection="1">
      <alignment horizontal="center" vertical="center" wrapText="1"/>
      <protection/>
    </xf>
    <xf numFmtId="0" fontId="97" fillId="36" borderId="51" xfId="0" applyFont="1" applyFill="1" applyBorder="1" applyAlignment="1" applyProtection="1">
      <alignment horizontal="center" vertical="center" wrapText="1"/>
      <protection/>
    </xf>
    <xf numFmtId="0" fontId="102" fillId="26" borderId="40" xfId="0" applyFont="1" applyFill="1" applyBorder="1" applyAlignment="1" applyProtection="1">
      <alignment horizontal="center" vertical="center" wrapText="1"/>
      <protection/>
    </xf>
    <xf numFmtId="0" fontId="102" fillId="26" borderId="52" xfId="0" applyFont="1" applyFill="1" applyBorder="1" applyAlignment="1" applyProtection="1">
      <alignment horizontal="center" vertical="center" wrapText="1"/>
      <protection/>
    </xf>
    <xf numFmtId="0" fontId="102" fillId="26" borderId="35" xfId="0" applyFont="1" applyFill="1" applyBorder="1" applyAlignment="1" applyProtection="1">
      <alignment horizontal="center" vertical="center" wrapText="1"/>
      <protection/>
    </xf>
    <xf numFmtId="0" fontId="7" fillId="16" borderId="1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53"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7" fillId="28" borderId="27" xfId="0" applyFont="1" applyFill="1" applyBorder="1" applyAlignment="1">
      <alignment horizontal="center" vertical="center" wrapText="1"/>
    </xf>
    <xf numFmtId="0" fontId="11" fillId="19" borderId="21"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11" fillId="43" borderId="55" xfId="0" applyFont="1" applyFill="1" applyBorder="1" applyAlignment="1" applyProtection="1">
      <alignment horizontal="center" vertical="center" wrapText="1"/>
      <protection/>
    </xf>
    <xf numFmtId="0" fontId="89" fillId="0" borderId="52" xfId="0" applyFont="1" applyBorder="1" applyAlignment="1">
      <alignment/>
    </xf>
    <xf numFmtId="0" fontId="7" fillId="19" borderId="12"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42" borderId="12" xfId="0" applyFont="1" applyFill="1" applyBorder="1" applyAlignment="1">
      <alignment horizontal="center" vertical="center" wrapText="1"/>
    </xf>
    <xf numFmtId="0" fontId="112" fillId="36" borderId="56" xfId="0" applyFont="1" applyFill="1" applyBorder="1" applyAlignment="1" applyProtection="1">
      <alignment horizontal="center" vertical="center" textRotation="90" wrapText="1"/>
      <protection/>
    </xf>
    <xf numFmtId="0" fontId="112" fillId="36" borderId="57" xfId="0" applyFont="1" applyFill="1" applyBorder="1" applyAlignment="1" applyProtection="1">
      <alignment horizontal="center" vertical="center" textRotation="90" wrapText="1"/>
      <protection/>
    </xf>
    <xf numFmtId="0" fontId="10" fillId="16" borderId="11" xfId="0" applyFont="1" applyFill="1" applyBorder="1" applyAlignment="1">
      <alignment horizontal="center" vertical="center" wrapText="1"/>
    </xf>
    <xf numFmtId="0" fontId="10" fillId="42" borderId="15" xfId="0" applyFont="1" applyFill="1" applyBorder="1" applyAlignment="1" applyProtection="1">
      <alignment horizontal="center" vertical="center" wrapText="1"/>
      <protection/>
    </xf>
    <xf numFmtId="0" fontId="7" fillId="42" borderId="11"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42" borderId="15"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7" fillId="42" borderId="12" xfId="0" applyFont="1" applyFill="1" applyBorder="1" applyAlignment="1" applyProtection="1">
      <alignment horizontal="center" vertical="center" wrapText="1"/>
      <protection/>
    </xf>
    <xf numFmtId="0" fontId="7" fillId="26" borderId="12" xfId="0" applyFont="1" applyFill="1" applyBorder="1" applyAlignment="1" applyProtection="1">
      <alignment horizontal="center" vertical="center" wrapText="1"/>
      <protection/>
    </xf>
    <xf numFmtId="0" fontId="7" fillId="26" borderId="11" xfId="0" applyFont="1" applyFill="1" applyBorder="1" applyAlignment="1" applyProtection="1">
      <alignment horizontal="center" vertical="center" wrapText="1"/>
      <protection/>
    </xf>
    <xf numFmtId="0" fontId="7" fillId="42" borderId="11" xfId="0" applyFont="1" applyFill="1" applyBorder="1" applyAlignment="1" applyProtection="1">
      <alignment horizontal="center" vertical="center" wrapText="1"/>
      <protection/>
    </xf>
    <xf numFmtId="0" fontId="10" fillId="40" borderId="47"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10" fillId="40" borderId="46"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59" xfId="0" applyFont="1" applyFill="1" applyBorder="1" applyAlignment="1">
      <alignment horizontal="center" vertical="center" wrapText="1"/>
    </xf>
    <xf numFmtId="0" fontId="10" fillId="40" borderId="60"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41" borderId="20" xfId="0" applyFont="1" applyFill="1" applyBorder="1" applyAlignment="1">
      <alignment horizontal="center" vertical="center" wrapText="1"/>
    </xf>
    <xf numFmtId="0" fontId="10" fillId="41" borderId="15" xfId="0" applyFont="1" applyFill="1" applyBorder="1" applyAlignment="1">
      <alignment horizontal="center" vertical="center" wrapText="1"/>
    </xf>
    <xf numFmtId="0" fontId="10" fillId="42" borderId="11" xfId="0" applyFont="1" applyFill="1" applyBorder="1" applyAlignment="1" applyProtection="1">
      <alignment horizontal="center" vertical="center" wrapText="1"/>
      <protection/>
    </xf>
    <xf numFmtId="0" fontId="10" fillId="19" borderId="11"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7" fillId="41" borderId="61" xfId="0" applyFont="1" applyFill="1" applyBorder="1" applyAlignment="1">
      <alignment horizontal="center" vertical="center" wrapText="1"/>
    </xf>
    <xf numFmtId="0" fontId="7" fillId="41" borderId="58" xfId="0" applyFont="1" applyFill="1" applyBorder="1" applyAlignment="1">
      <alignment horizontal="center" vertical="center" wrapText="1"/>
    </xf>
    <xf numFmtId="0" fontId="7" fillId="41" borderId="18"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91" fillId="36" borderId="0" xfId="0" applyFont="1" applyFill="1" applyBorder="1" applyAlignment="1">
      <alignment horizontal="center" vertical="center"/>
    </xf>
    <xf numFmtId="0" fontId="90" fillId="36" borderId="0" xfId="0" applyFont="1" applyFill="1" applyBorder="1" applyAlignment="1">
      <alignment horizontal="center"/>
    </xf>
    <xf numFmtId="0" fontId="7" fillId="36" borderId="0" xfId="0" applyFont="1" applyFill="1" applyBorder="1" applyAlignment="1">
      <alignment horizontal="center" vertical="center" wrapText="1"/>
    </xf>
    <xf numFmtId="0" fontId="10" fillId="36" borderId="0" xfId="0" applyFont="1" applyFill="1" applyBorder="1" applyAlignment="1">
      <alignment horizontal="center" vertical="center" wrapText="1"/>
    </xf>
    <xf numFmtId="22" fontId="95" fillId="14" borderId="11" xfId="0" applyNumberFormat="1" applyFont="1" applyFill="1" applyBorder="1" applyAlignment="1">
      <alignment horizontal="center" vertical="center"/>
    </xf>
    <xf numFmtId="0" fontId="95" fillId="14" borderId="11" xfId="0" applyFont="1" applyFill="1" applyBorder="1" applyAlignment="1">
      <alignment horizontal="center" vertical="center"/>
    </xf>
    <xf numFmtId="0" fontId="95" fillId="8" borderId="11" xfId="0" applyFont="1" applyFill="1" applyBorder="1" applyAlignment="1">
      <alignment horizontal="center" vertical="center"/>
    </xf>
    <xf numFmtId="0" fontId="95" fillId="8" borderId="15" xfId="0" applyFont="1" applyFill="1" applyBorder="1" applyAlignment="1">
      <alignment horizontal="center" vertical="center"/>
    </xf>
    <xf numFmtId="0" fontId="6" fillId="12" borderId="62"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8" fillId="39" borderId="14" xfId="0" applyFont="1" applyFill="1" applyBorder="1" applyAlignment="1" applyProtection="1">
      <alignment horizontal="center" vertical="center" wrapText="1"/>
      <protection/>
    </xf>
    <xf numFmtId="0" fontId="8" fillId="39" borderId="63"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yperlink" xfId="47"/>
    <cellStyle name="Incorrecto" xfId="48"/>
    <cellStyle name="Comma" xfId="49"/>
    <cellStyle name="Comma [0]" xfId="50"/>
    <cellStyle name="Millares [0] 2" xfId="51"/>
    <cellStyle name="Millares [0] 3" xfId="52"/>
    <cellStyle name="Millares 2" xfId="53"/>
    <cellStyle name="Currency" xfId="54"/>
    <cellStyle name="Currency [0]" xfId="55"/>
    <cellStyle name="Neutral" xfId="56"/>
    <cellStyle name="Normal 2" xfId="57"/>
    <cellStyle name="Notas" xfId="58"/>
    <cellStyle name="Percent" xfId="59"/>
    <cellStyle name="Porcentaje 2" xfId="60"/>
    <cellStyle name="Porcentual 2" xfId="61"/>
    <cellStyle name="Rojo" xfId="62"/>
    <cellStyle name="Salida" xfId="63"/>
    <cellStyle name="Texto de advertencia" xfId="64"/>
    <cellStyle name="Texto explicativo" xfId="65"/>
    <cellStyle name="Título" xfId="66"/>
    <cellStyle name="Título 1" xfId="67"/>
    <cellStyle name="Título 2" xfId="68"/>
    <cellStyle name="Título 3" xfId="69"/>
    <cellStyle name="Total" xfId="70"/>
    <cellStyle name="Verde" xfId="71"/>
  </cellStyles>
  <dxfs count="11">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62</xdr:row>
      <xdr:rowOff>0</xdr:rowOff>
    </xdr:from>
    <xdr:to>
      <xdr:col>1</xdr:col>
      <xdr:colOff>2733675</xdr:colOff>
      <xdr:row>62</xdr:row>
      <xdr:rowOff>19050</xdr:rowOff>
    </xdr:to>
    <xdr:sp>
      <xdr:nvSpPr>
        <xdr:cNvPr id="1" name="1 Rectángulo"/>
        <xdr:cNvSpPr>
          <a:spLocks/>
        </xdr:cNvSpPr>
      </xdr:nvSpPr>
      <xdr:spPr>
        <a:xfrm>
          <a:off x="2733675" y="94583250"/>
          <a:ext cx="1485900" cy="19050"/>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1228725</xdr:colOff>
      <xdr:row>64</xdr:row>
      <xdr:rowOff>38100</xdr:rowOff>
    </xdr:from>
    <xdr:to>
      <xdr:col>1</xdr:col>
      <xdr:colOff>2714625</xdr:colOff>
      <xdr:row>67</xdr:row>
      <xdr:rowOff>133350</xdr:rowOff>
    </xdr:to>
    <xdr:sp>
      <xdr:nvSpPr>
        <xdr:cNvPr id="2" name="2 Rectángulo"/>
        <xdr:cNvSpPr>
          <a:spLocks/>
        </xdr:cNvSpPr>
      </xdr:nvSpPr>
      <xdr:spPr>
        <a:xfrm>
          <a:off x="2714625" y="95002350"/>
          <a:ext cx="1485900" cy="666750"/>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64</xdr:row>
      <xdr:rowOff>133350</xdr:rowOff>
    </xdr:from>
    <xdr:to>
      <xdr:col>2</xdr:col>
      <xdr:colOff>657225</xdr:colOff>
      <xdr:row>67</xdr:row>
      <xdr:rowOff>47625</xdr:rowOff>
    </xdr:to>
    <xdr:sp>
      <xdr:nvSpPr>
        <xdr:cNvPr id="3" name="3 CuadroTexto"/>
        <xdr:cNvSpPr txBox="1">
          <a:spLocks noChangeArrowheads="1"/>
        </xdr:cNvSpPr>
      </xdr:nvSpPr>
      <xdr:spPr>
        <a:xfrm>
          <a:off x="4219575" y="95097600"/>
          <a:ext cx="6572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69</xdr:row>
      <xdr:rowOff>133350</xdr:rowOff>
    </xdr:from>
    <xdr:to>
      <xdr:col>1</xdr:col>
      <xdr:colOff>2733675</xdr:colOff>
      <xdr:row>73</xdr:row>
      <xdr:rowOff>19050</xdr:rowOff>
    </xdr:to>
    <xdr:sp>
      <xdr:nvSpPr>
        <xdr:cNvPr id="4" name="4 Rectángulo"/>
        <xdr:cNvSpPr>
          <a:spLocks/>
        </xdr:cNvSpPr>
      </xdr:nvSpPr>
      <xdr:spPr>
        <a:xfrm>
          <a:off x="2752725" y="96050100"/>
          <a:ext cx="1466850" cy="647700"/>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70</xdr:row>
      <xdr:rowOff>19050</xdr:rowOff>
    </xdr:from>
    <xdr:to>
      <xdr:col>2</xdr:col>
      <xdr:colOff>695325</xdr:colOff>
      <xdr:row>72</xdr:row>
      <xdr:rowOff>152400</xdr:rowOff>
    </xdr:to>
    <xdr:sp>
      <xdr:nvSpPr>
        <xdr:cNvPr id="5" name="5 CuadroTexto"/>
        <xdr:cNvSpPr txBox="1">
          <a:spLocks noChangeArrowheads="1"/>
        </xdr:cNvSpPr>
      </xdr:nvSpPr>
      <xdr:spPr>
        <a:xfrm>
          <a:off x="4219575" y="9612630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74</xdr:row>
      <xdr:rowOff>152400</xdr:rowOff>
    </xdr:from>
    <xdr:to>
      <xdr:col>1</xdr:col>
      <xdr:colOff>2733675</xdr:colOff>
      <xdr:row>78</xdr:row>
      <xdr:rowOff>38100</xdr:rowOff>
    </xdr:to>
    <xdr:sp>
      <xdr:nvSpPr>
        <xdr:cNvPr id="6" name="6 Rectángulo"/>
        <xdr:cNvSpPr>
          <a:spLocks/>
        </xdr:cNvSpPr>
      </xdr:nvSpPr>
      <xdr:spPr>
        <a:xfrm>
          <a:off x="2752725" y="97021650"/>
          <a:ext cx="1466850" cy="647700"/>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75</xdr:row>
      <xdr:rowOff>38100</xdr:rowOff>
    </xdr:from>
    <xdr:to>
      <xdr:col>2</xdr:col>
      <xdr:colOff>695325</xdr:colOff>
      <xdr:row>77</xdr:row>
      <xdr:rowOff>161925</xdr:rowOff>
    </xdr:to>
    <xdr:sp>
      <xdr:nvSpPr>
        <xdr:cNvPr id="7" name="7 CuadroTexto"/>
        <xdr:cNvSpPr txBox="1">
          <a:spLocks noChangeArrowheads="1"/>
        </xdr:cNvSpPr>
      </xdr:nvSpPr>
      <xdr:spPr>
        <a:xfrm>
          <a:off x="4219575" y="97097850"/>
          <a:ext cx="6953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81</xdr:row>
      <xdr:rowOff>0</xdr:rowOff>
    </xdr:from>
    <xdr:to>
      <xdr:col>1</xdr:col>
      <xdr:colOff>2733675</xdr:colOff>
      <xdr:row>84</xdr:row>
      <xdr:rowOff>85725</xdr:rowOff>
    </xdr:to>
    <xdr:sp>
      <xdr:nvSpPr>
        <xdr:cNvPr id="8" name="8 Rectángulo"/>
        <xdr:cNvSpPr>
          <a:spLocks/>
        </xdr:cNvSpPr>
      </xdr:nvSpPr>
      <xdr:spPr>
        <a:xfrm>
          <a:off x="2781300" y="98202750"/>
          <a:ext cx="1438275" cy="657225"/>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81</xdr:row>
      <xdr:rowOff>85725</xdr:rowOff>
    </xdr:from>
    <xdr:to>
      <xdr:col>2</xdr:col>
      <xdr:colOff>723900</xdr:colOff>
      <xdr:row>84</xdr:row>
      <xdr:rowOff>19050</xdr:rowOff>
    </xdr:to>
    <xdr:sp>
      <xdr:nvSpPr>
        <xdr:cNvPr id="9" name="9 CuadroTexto"/>
        <xdr:cNvSpPr txBox="1">
          <a:spLocks noChangeArrowheads="1"/>
        </xdr:cNvSpPr>
      </xdr:nvSpPr>
      <xdr:spPr>
        <a:xfrm>
          <a:off x="4219575" y="98288475"/>
          <a:ext cx="7239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86</xdr:row>
      <xdr:rowOff>114300</xdr:rowOff>
    </xdr:from>
    <xdr:to>
      <xdr:col>1</xdr:col>
      <xdr:colOff>2733675</xdr:colOff>
      <xdr:row>90</xdr:row>
      <xdr:rowOff>0</xdr:rowOff>
    </xdr:to>
    <xdr:sp>
      <xdr:nvSpPr>
        <xdr:cNvPr id="10" name="10 Rectángulo"/>
        <xdr:cNvSpPr>
          <a:spLocks/>
        </xdr:cNvSpPr>
      </xdr:nvSpPr>
      <xdr:spPr>
        <a:xfrm>
          <a:off x="2752725" y="99269550"/>
          <a:ext cx="1466850" cy="647700"/>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86</xdr:row>
      <xdr:rowOff>190500</xdr:rowOff>
    </xdr:from>
    <xdr:to>
      <xdr:col>2</xdr:col>
      <xdr:colOff>695325</xdr:colOff>
      <xdr:row>89</xdr:row>
      <xdr:rowOff>133350</xdr:rowOff>
    </xdr:to>
    <xdr:sp>
      <xdr:nvSpPr>
        <xdr:cNvPr id="11" name="11 CuadroTexto"/>
        <xdr:cNvSpPr txBox="1">
          <a:spLocks noChangeArrowheads="1"/>
        </xdr:cNvSpPr>
      </xdr:nvSpPr>
      <xdr:spPr>
        <a:xfrm>
          <a:off x="4219575" y="9934575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466725"/>
    <xdr:sp>
      <xdr:nvSpPr>
        <xdr:cNvPr id="12" name="AutoShape 38"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3" name="AutoShape 39"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4" name="AutoShape 40"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5" name="AutoShape 42" descr="Z"/>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1">
      <selection activeCell="P15" sqref="P15"/>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299</v>
      </c>
      <c r="B1" t="s">
        <v>46</v>
      </c>
      <c r="C1" t="s">
        <v>300</v>
      </c>
      <c r="D1" t="s">
        <v>301</v>
      </c>
      <c r="F1" t="s">
        <v>302</v>
      </c>
    </row>
    <row r="2" spans="1:6" ht="15">
      <c r="A2" t="s">
        <v>303</v>
      </c>
      <c r="B2" t="s">
        <v>304</v>
      </c>
      <c r="C2" t="s">
        <v>73</v>
      </c>
      <c r="D2" t="s">
        <v>77</v>
      </c>
      <c r="F2" t="s">
        <v>305</v>
      </c>
    </row>
    <row r="3" spans="1:6" ht="15">
      <c r="A3" t="s">
        <v>306</v>
      </c>
      <c r="B3" t="s">
        <v>307</v>
      </c>
      <c r="C3" t="s">
        <v>308</v>
      </c>
      <c r="D3" t="s">
        <v>101</v>
      </c>
      <c r="F3" t="s">
        <v>66</v>
      </c>
    </row>
    <row r="4" spans="1:6" ht="15">
      <c r="A4" t="s">
        <v>309</v>
      </c>
      <c r="C4" t="s">
        <v>60</v>
      </c>
      <c r="D4" t="s">
        <v>64</v>
      </c>
      <c r="F4" t="s">
        <v>90</v>
      </c>
    </row>
    <row r="5" spans="1:4" ht="15">
      <c r="A5" t="s">
        <v>310</v>
      </c>
      <c r="C5" t="s">
        <v>261</v>
      </c>
      <c r="D5" t="s">
        <v>311</v>
      </c>
    </row>
    <row r="6" spans="1:7" ht="15">
      <c r="A6" t="s">
        <v>312</v>
      </c>
      <c r="E6" t="s">
        <v>313</v>
      </c>
      <c r="G6" t="s">
        <v>314</v>
      </c>
    </row>
    <row r="7" spans="1:7" ht="15">
      <c r="A7" t="s">
        <v>315</v>
      </c>
      <c r="E7" t="s">
        <v>316</v>
      </c>
      <c r="G7" t="s">
        <v>317</v>
      </c>
    </row>
    <row r="8" spans="5:7" ht="15">
      <c r="E8" t="s">
        <v>318</v>
      </c>
      <c r="G8" t="s">
        <v>319</v>
      </c>
    </row>
    <row r="9" ht="15">
      <c r="E9" t="s">
        <v>320</v>
      </c>
    </row>
    <row r="10" ht="15">
      <c r="E10" t="s">
        <v>321</v>
      </c>
    </row>
    <row r="12" spans="1:8" s="3" customFormat="1" ht="74.25" customHeight="1">
      <c r="A12" s="11"/>
      <c r="C12" s="12"/>
      <c r="D12" s="6"/>
      <c r="H12" s="3" t="s">
        <v>322</v>
      </c>
    </row>
    <row r="13" spans="1:8" s="3" customFormat="1" ht="74.25" customHeight="1">
      <c r="A13" s="11"/>
      <c r="C13" s="12"/>
      <c r="D13" s="6"/>
      <c r="H13" s="3" t="s">
        <v>323</v>
      </c>
    </row>
    <row r="14" spans="1:8" s="3" customFormat="1" ht="74.25" customHeight="1">
      <c r="A14" s="11"/>
      <c r="C14" s="12"/>
      <c r="D14" s="2"/>
      <c r="H14" s="3" t="s">
        <v>324</v>
      </c>
    </row>
    <row r="15" spans="1:8" s="3" customFormat="1" ht="74.25" customHeight="1">
      <c r="A15" s="11"/>
      <c r="C15" s="12"/>
      <c r="D15" s="2"/>
      <c r="H15" s="3" t="s">
        <v>325</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55</v>
      </c>
      <c r="C99" t="s">
        <v>326</v>
      </c>
    </row>
    <row r="100" spans="2:3" ht="15">
      <c r="B100" s="10">
        <v>1167</v>
      </c>
      <c r="C100" s="3" t="s">
        <v>327</v>
      </c>
    </row>
    <row r="101" spans="2:3" ht="30">
      <c r="B101" s="10">
        <v>1131</v>
      </c>
      <c r="C101" s="3" t="s">
        <v>328</v>
      </c>
    </row>
    <row r="102" spans="2:3" ht="15">
      <c r="B102" s="10">
        <v>1177</v>
      </c>
      <c r="C102" s="3" t="s">
        <v>329</v>
      </c>
    </row>
    <row r="103" spans="2:3" ht="30">
      <c r="B103" s="10">
        <v>1094</v>
      </c>
      <c r="C103" s="3" t="s">
        <v>330</v>
      </c>
    </row>
    <row r="104" spans="2:3" ht="15">
      <c r="B104" s="10">
        <v>1128</v>
      </c>
      <c r="C104" s="3" t="s">
        <v>331</v>
      </c>
    </row>
    <row r="105" spans="2:3" ht="30">
      <c r="B105" s="10">
        <v>1095</v>
      </c>
      <c r="C105" s="3" t="s">
        <v>332</v>
      </c>
    </row>
    <row r="106" spans="2:3" ht="30">
      <c r="B106" s="10">
        <v>1129</v>
      </c>
      <c r="C106" s="3" t="s">
        <v>333</v>
      </c>
    </row>
    <row r="107" spans="2:3" ht="45">
      <c r="B107" s="10">
        <v>1120</v>
      </c>
      <c r="C107" s="3" t="s">
        <v>334</v>
      </c>
    </row>
    <row r="108" ht="15">
      <c r="B108" s="9"/>
    </row>
    <row r="109" ht="15">
      <c r="B109" s="9"/>
    </row>
    <row r="117" ht="15">
      <c r="B117" t="s">
        <v>3</v>
      </c>
    </row>
    <row r="118" spans="2:3" ht="15">
      <c r="B118" t="s">
        <v>335</v>
      </c>
      <c r="C118" t="s">
        <v>336</v>
      </c>
    </row>
    <row r="119" spans="2:3" ht="15">
      <c r="B119" t="s">
        <v>337</v>
      </c>
      <c r="C119" t="s">
        <v>338</v>
      </c>
    </row>
    <row r="120" spans="2:3" ht="15">
      <c r="B120" t="s">
        <v>339</v>
      </c>
      <c r="C120" t="s">
        <v>340</v>
      </c>
    </row>
    <row r="121" spans="2:3" ht="15">
      <c r="B121" t="s">
        <v>341</v>
      </c>
      <c r="C121" t="s">
        <v>342</v>
      </c>
    </row>
    <row r="122" spans="2:3" ht="15">
      <c r="B122" t="s">
        <v>343</v>
      </c>
      <c r="C122" t="s">
        <v>344</v>
      </c>
    </row>
    <row r="123" spans="2:3" ht="15">
      <c r="B123" t="s">
        <v>345</v>
      </c>
      <c r="C123" t="s">
        <v>346</v>
      </c>
    </row>
    <row r="124" spans="2:3" ht="15">
      <c r="B124" t="s">
        <v>347</v>
      </c>
      <c r="C124" t="s">
        <v>348</v>
      </c>
    </row>
    <row r="125" spans="2:3" ht="15">
      <c r="B125" t="s">
        <v>349</v>
      </c>
      <c r="C125" t="s">
        <v>350</v>
      </c>
    </row>
    <row r="126" spans="2:3" ht="15">
      <c r="B126" t="s">
        <v>351</v>
      </c>
      <c r="C126" t="s">
        <v>352</v>
      </c>
    </row>
    <row r="127" spans="2:3" ht="15">
      <c r="B127" t="s">
        <v>353</v>
      </c>
      <c r="C127" t="s">
        <v>354</v>
      </c>
    </row>
    <row r="128" spans="2:3" ht="15">
      <c r="B128" t="s">
        <v>355</v>
      </c>
      <c r="C128" t="s">
        <v>356</v>
      </c>
    </row>
    <row r="129" spans="2:3" ht="15">
      <c r="B129" t="s">
        <v>357</v>
      </c>
      <c r="C129" t="s">
        <v>358</v>
      </c>
    </row>
    <row r="130" spans="2:3" ht="15">
      <c r="B130" t="s">
        <v>359</v>
      </c>
      <c r="C130" t="s">
        <v>360</v>
      </c>
    </row>
    <row r="131" spans="2:3" ht="15">
      <c r="B131" t="s">
        <v>361</v>
      </c>
      <c r="C131" t="s">
        <v>362</v>
      </c>
    </row>
    <row r="132" spans="2:3" ht="15">
      <c r="B132" t="s">
        <v>363</v>
      </c>
      <c r="C132" t="s">
        <v>364</v>
      </c>
    </row>
    <row r="133" spans="2:3" ht="15">
      <c r="B133" t="s">
        <v>365</v>
      </c>
      <c r="C133" t="s">
        <v>366</v>
      </c>
    </row>
    <row r="134" spans="2:3" ht="15">
      <c r="B134" t="s">
        <v>367</v>
      </c>
      <c r="C134" t="s">
        <v>368</v>
      </c>
    </row>
    <row r="135" spans="2:3" ht="15">
      <c r="B135" t="s">
        <v>369</v>
      </c>
      <c r="C135" t="s">
        <v>370</v>
      </c>
    </row>
    <row r="136" spans="2:3" ht="15">
      <c r="B136" t="s">
        <v>4</v>
      </c>
      <c r="C136" t="s">
        <v>9</v>
      </c>
    </row>
    <row r="137" spans="2:3" ht="15">
      <c r="B137" t="s">
        <v>371</v>
      </c>
      <c r="C137" t="s">
        <v>372</v>
      </c>
    </row>
  </sheetData>
  <sheetProtection/>
  <conditionalFormatting sqref="C13">
    <cfRule type="colorScale" priority="1" dxfId="9">
      <colorScale>
        <cfvo type="min" val="0"/>
        <cfvo type="max"/>
        <color rgb="FFFF7128"/>
        <color rgb="FFFFEF9C"/>
      </colorScale>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D60"/>
  <sheetViews>
    <sheetView tabSelected="1" zoomScale="60" zoomScaleNormal="60" zoomScalePageLayoutView="0" workbookViewId="0" topLeftCell="B8">
      <pane ySplit="7" topLeftCell="A55" activePane="bottomLeft" state="frozen"/>
      <selection pane="topLeft" activeCell="E8" sqref="E8"/>
      <selection pane="bottomLeft" activeCell="E55" sqref="E55"/>
    </sheetView>
  </sheetViews>
  <sheetFormatPr defaultColWidth="11.421875" defaultRowHeight="15"/>
  <cols>
    <col min="1" max="1" width="22.28125" style="34" customWidth="1"/>
    <col min="2" max="2" width="41.00390625" style="34" customWidth="1"/>
    <col min="3" max="3" width="52.140625" style="34" customWidth="1"/>
    <col min="4" max="4" width="96.140625" style="88" customWidth="1"/>
    <col min="5" max="5" width="41.00390625" style="34" customWidth="1"/>
    <col min="6" max="11" width="114.57421875" style="34" customWidth="1"/>
    <col min="12" max="15" width="21.421875" style="34" customWidth="1"/>
    <col min="16" max="16" width="41.7109375" style="34" customWidth="1"/>
    <col min="17" max="17" width="26.28125" style="34" customWidth="1"/>
    <col min="18" max="18" width="27.28125" style="34" customWidth="1"/>
    <col min="19" max="19" width="25.421875" style="34" customWidth="1"/>
    <col min="20" max="20" width="45.7109375" style="34" customWidth="1"/>
    <col min="21" max="24" width="11.421875" style="34" customWidth="1"/>
    <col min="25" max="25" width="20.8515625" style="34" customWidth="1"/>
    <col min="26" max="26" width="18.8515625" style="34" customWidth="1"/>
    <col min="27" max="27" width="26.7109375" style="34" customWidth="1"/>
    <col min="28" max="28" width="18.8515625" style="34" customWidth="1"/>
    <col min="29" max="29" width="34.421875" style="34" customWidth="1"/>
    <col min="30" max="30" width="34.140625" style="34" bestFit="1" customWidth="1"/>
    <col min="31" max="31" width="157.00390625" style="34" customWidth="1"/>
    <col min="32" max="32" width="17.7109375" style="34" customWidth="1"/>
    <col min="33" max="33" width="30.8515625" style="34" customWidth="1"/>
    <col min="34" max="34" width="19.7109375" style="34" customWidth="1"/>
    <col min="35" max="36" width="16.421875" style="34" customWidth="1"/>
    <col min="37" max="37" width="42.140625" style="255" customWidth="1"/>
    <col min="38" max="38" width="17.8515625" style="256" customWidth="1"/>
    <col min="39" max="39" width="32.7109375" style="34" customWidth="1"/>
    <col min="40" max="44" width="11.421875" style="34" customWidth="1"/>
    <col min="45" max="45" width="29.57421875" style="34" customWidth="1"/>
    <col min="46" max="47" width="11.421875" style="34" customWidth="1"/>
    <col min="48" max="48" width="14.8515625" style="34" customWidth="1"/>
    <col min="49" max="49" width="14.57421875" style="34" customWidth="1"/>
    <col min="50" max="50" width="20.7109375" style="34" customWidth="1"/>
    <col min="51" max="51" width="24.140625" style="34" customWidth="1"/>
    <col min="52" max="52" width="19.140625" style="34" customWidth="1"/>
    <col min="53" max="53" width="18.421875" style="34" customWidth="1"/>
    <col min="54" max="55" width="21.8515625" style="34" customWidth="1"/>
    <col min="56" max="56" width="19.8515625" style="34" customWidth="1"/>
    <col min="57" max="16384" width="11.421875" style="34" customWidth="1"/>
  </cols>
  <sheetData>
    <row r="1" spans="1:26" ht="40.5" customHeight="1">
      <c r="A1" s="343"/>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ht="40.5" customHeight="1" thickBot="1">
      <c r="A2" s="345" t="s">
        <v>0</v>
      </c>
      <c r="B2" s="345"/>
      <c r="C2" s="346"/>
      <c r="D2" s="346"/>
      <c r="E2" s="346"/>
      <c r="F2" s="346"/>
      <c r="G2" s="346"/>
      <c r="H2" s="346"/>
      <c r="I2" s="345"/>
      <c r="J2" s="345"/>
      <c r="K2" s="345"/>
      <c r="L2" s="345"/>
      <c r="M2" s="345"/>
      <c r="N2" s="345"/>
      <c r="O2" s="345"/>
      <c r="P2" s="345"/>
      <c r="Q2" s="345"/>
      <c r="R2" s="345"/>
      <c r="S2" s="345"/>
      <c r="T2" s="345"/>
      <c r="U2" s="345"/>
      <c r="V2" s="345"/>
      <c r="W2" s="345"/>
      <c r="X2" s="345"/>
      <c r="Y2" s="345"/>
      <c r="Z2" s="345"/>
    </row>
    <row r="3" spans="1:56" ht="36.75" customHeight="1">
      <c r="A3" s="35" t="s">
        <v>1</v>
      </c>
      <c r="B3" s="36">
        <v>2018</v>
      </c>
      <c r="C3" s="347" t="s">
        <v>2</v>
      </c>
      <c r="D3" s="348"/>
      <c r="E3" s="348"/>
      <c r="F3" s="348"/>
      <c r="G3" s="348"/>
      <c r="H3" s="349"/>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257"/>
      <c r="AL3" s="258"/>
      <c r="AM3" s="39"/>
      <c r="AN3" s="39"/>
      <c r="AO3" s="39"/>
      <c r="AP3" s="39"/>
      <c r="AQ3" s="39"/>
      <c r="AR3" s="39"/>
      <c r="AS3" s="39"/>
      <c r="AT3" s="39"/>
      <c r="AU3" s="39"/>
      <c r="AV3" s="39"/>
      <c r="AW3" s="39"/>
      <c r="AX3" s="39"/>
      <c r="AY3" s="39"/>
      <c r="AZ3" s="39"/>
      <c r="BA3" s="39"/>
      <c r="BB3" s="39"/>
      <c r="BC3" s="39"/>
      <c r="BD3" s="39"/>
    </row>
    <row r="4" spans="1:56" ht="36.75" customHeight="1">
      <c r="A4" s="35" t="s">
        <v>3</v>
      </c>
      <c r="B4" s="36" t="s">
        <v>4</v>
      </c>
      <c r="C4" s="40" t="s">
        <v>5</v>
      </c>
      <c r="D4" s="95" t="s">
        <v>6</v>
      </c>
      <c r="E4" s="350" t="s">
        <v>7</v>
      </c>
      <c r="F4" s="350"/>
      <c r="G4" s="350"/>
      <c r="H4" s="351"/>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257"/>
      <c r="AL4" s="258"/>
      <c r="AM4" s="39"/>
      <c r="AN4" s="39"/>
      <c r="AO4" s="39"/>
      <c r="AP4" s="39"/>
      <c r="AQ4" s="39"/>
      <c r="AR4" s="39"/>
      <c r="AS4" s="39"/>
      <c r="AT4" s="39"/>
      <c r="AU4" s="39"/>
      <c r="AV4" s="39"/>
      <c r="AW4" s="39"/>
      <c r="AX4" s="39"/>
      <c r="AY4" s="39"/>
      <c r="AZ4" s="39"/>
      <c r="BA4" s="39"/>
      <c r="BB4" s="39"/>
      <c r="BC4" s="39"/>
      <c r="BD4" s="39"/>
    </row>
    <row r="5" spans="1:56" ht="36.75" customHeight="1" thickBot="1">
      <c r="A5" s="35" t="s">
        <v>8</v>
      </c>
      <c r="B5" s="36" t="s">
        <v>9</v>
      </c>
      <c r="C5" s="42"/>
      <c r="D5" s="96" t="s">
        <v>10</v>
      </c>
      <c r="E5" s="352"/>
      <c r="F5" s="352"/>
      <c r="G5" s="352"/>
      <c r="H5" s="353"/>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259"/>
      <c r="AL5" s="259"/>
      <c r="AM5" s="342"/>
      <c r="AN5" s="342"/>
      <c r="AO5" s="342"/>
      <c r="AP5" s="342"/>
      <c r="AQ5" s="342"/>
      <c r="AR5" s="342"/>
      <c r="AS5" s="342"/>
      <c r="AT5" s="342"/>
      <c r="AU5" s="342"/>
      <c r="AV5" s="342"/>
      <c r="AW5" s="342"/>
      <c r="AX5" s="342"/>
      <c r="AY5" s="342"/>
      <c r="AZ5" s="342"/>
      <c r="BA5" s="342"/>
      <c r="BB5" s="342"/>
      <c r="BC5" s="342"/>
      <c r="BD5" s="342"/>
    </row>
    <row r="6" spans="1:56" ht="14.25">
      <c r="A6" s="45"/>
      <c r="B6" s="41"/>
      <c r="C6" s="41"/>
      <c r="D6" s="46"/>
      <c r="E6" s="41"/>
      <c r="F6" s="41"/>
      <c r="G6" s="41"/>
      <c r="H6" s="41"/>
      <c r="I6" s="41"/>
      <c r="J6" s="41"/>
      <c r="K6" s="41"/>
      <c r="L6" s="41"/>
      <c r="M6" s="41"/>
      <c r="N6" s="41"/>
      <c r="O6" s="41"/>
      <c r="P6" s="41"/>
      <c r="Q6" s="39"/>
      <c r="R6" s="39"/>
      <c r="S6" s="39"/>
      <c r="T6" s="39"/>
      <c r="U6" s="39"/>
      <c r="V6" s="39"/>
      <c r="W6" s="39"/>
      <c r="X6" s="39"/>
      <c r="Y6" s="39"/>
      <c r="Z6" s="39"/>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row>
    <row r="7" spans="1:56" ht="14.25">
      <c r="A7" s="41"/>
      <c r="B7" s="41"/>
      <c r="C7" s="41"/>
      <c r="D7" s="339"/>
      <c r="E7" s="339"/>
      <c r="F7" s="339"/>
      <c r="G7" s="339"/>
      <c r="H7" s="339"/>
      <c r="I7" s="339"/>
      <c r="J7" s="339"/>
      <c r="K7" s="339"/>
      <c r="L7" s="339"/>
      <c r="M7" s="339"/>
      <c r="N7" s="339"/>
      <c r="O7" s="339"/>
      <c r="P7" s="339"/>
      <c r="Q7" s="339"/>
      <c r="R7" s="339"/>
      <c r="S7" s="339"/>
      <c r="T7" s="243"/>
      <c r="U7" s="47"/>
      <c r="V7" s="39"/>
      <c r="W7" s="39"/>
      <c r="X7" s="39"/>
      <c r="Y7" s="39"/>
      <c r="Z7" s="39"/>
      <c r="AA7" s="241"/>
      <c r="AB7" s="241"/>
      <c r="AC7" s="241"/>
      <c r="AD7" s="241"/>
      <c r="AE7" s="241"/>
      <c r="AF7" s="241"/>
      <c r="AG7" s="241"/>
      <c r="AH7" s="241"/>
      <c r="AI7" s="241"/>
      <c r="AJ7" s="241"/>
      <c r="AK7" s="260"/>
      <c r="AL7" s="260"/>
      <c r="AM7" s="241"/>
      <c r="AN7" s="241"/>
      <c r="AO7" s="241"/>
      <c r="AP7" s="241"/>
      <c r="AQ7" s="241"/>
      <c r="AR7" s="241"/>
      <c r="AS7" s="241"/>
      <c r="AT7" s="241"/>
      <c r="AU7" s="241"/>
      <c r="AV7" s="241"/>
      <c r="AW7" s="241"/>
      <c r="AX7" s="241"/>
      <c r="AY7" s="241"/>
      <c r="AZ7" s="241"/>
      <c r="BA7" s="241"/>
      <c r="BB7" s="241"/>
      <c r="BC7" s="241"/>
      <c r="BD7" s="241"/>
    </row>
    <row r="8" spans="1:56" ht="14.25">
      <c r="A8" s="48"/>
      <c r="B8" s="39"/>
      <c r="C8" s="39"/>
      <c r="D8" s="340"/>
      <c r="E8" s="340"/>
      <c r="F8" s="340"/>
      <c r="G8" s="340"/>
      <c r="H8" s="340"/>
      <c r="I8" s="340"/>
      <c r="J8" s="340"/>
      <c r="K8" s="340"/>
      <c r="L8" s="341"/>
      <c r="M8" s="341"/>
      <c r="N8" s="341"/>
      <c r="O8" s="341"/>
      <c r="P8" s="241"/>
      <c r="Q8" s="241"/>
      <c r="R8" s="241"/>
      <c r="S8" s="241"/>
      <c r="T8" s="241"/>
      <c r="U8" s="241"/>
      <c r="V8" s="39"/>
      <c r="W8" s="39"/>
      <c r="X8" s="39"/>
      <c r="Y8" s="39"/>
      <c r="Z8" s="39"/>
      <c r="AA8" s="341"/>
      <c r="AB8" s="341"/>
      <c r="AC8" s="341"/>
      <c r="AD8" s="242"/>
      <c r="AE8" s="242"/>
      <c r="AF8" s="242"/>
      <c r="AG8" s="341"/>
      <c r="AH8" s="341"/>
      <c r="AI8" s="341"/>
      <c r="AJ8" s="242"/>
      <c r="AK8" s="261"/>
      <c r="AL8" s="261"/>
      <c r="AM8" s="341"/>
      <c r="AN8" s="341"/>
      <c r="AO8" s="341"/>
      <c r="AP8" s="242"/>
      <c r="AQ8" s="242"/>
      <c r="AR8" s="242"/>
      <c r="AS8" s="341"/>
      <c r="AT8" s="341"/>
      <c r="AU8" s="341"/>
      <c r="AV8" s="242"/>
      <c r="AW8" s="242"/>
      <c r="AX8" s="242"/>
      <c r="AY8" s="341"/>
      <c r="AZ8" s="341"/>
      <c r="BA8" s="341"/>
      <c r="BB8" s="242"/>
      <c r="BC8" s="242"/>
      <c r="BD8" s="242"/>
    </row>
    <row r="9" spans="1:56" ht="15" thickBot="1">
      <c r="A9" s="39"/>
      <c r="B9" s="39"/>
      <c r="C9" s="39"/>
      <c r="D9" s="49"/>
      <c r="E9" s="39"/>
      <c r="F9" s="39"/>
      <c r="G9" s="39"/>
      <c r="H9" s="39"/>
      <c r="I9" s="39"/>
      <c r="J9" s="39"/>
      <c r="K9" s="39"/>
      <c r="L9" s="39"/>
      <c r="M9" s="39"/>
      <c r="N9" s="39"/>
      <c r="O9" s="39"/>
      <c r="P9" s="39"/>
      <c r="Q9" s="39"/>
      <c r="R9" s="39"/>
      <c r="S9" s="39"/>
      <c r="T9" s="39"/>
      <c r="U9" s="39"/>
      <c r="V9" s="39"/>
      <c r="W9" s="39"/>
      <c r="X9" s="39"/>
      <c r="Y9" s="39"/>
      <c r="Z9" s="39"/>
      <c r="AA9" s="233"/>
      <c r="AB9" s="233"/>
      <c r="AC9" s="233"/>
      <c r="AD9" s="233"/>
      <c r="AE9" s="233"/>
      <c r="AF9" s="233"/>
      <c r="AG9" s="241"/>
      <c r="AH9" s="241"/>
      <c r="AI9" s="241"/>
      <c r="AJ9" s="241"/>
      <c r="AK9" s="260"/>
      <c r="AL9" s="260"/>
      <c r="AM9" s="241"/>
      <c r="AN9" s="241"/>
      <c r="AO9" s="241"/>
      <c r="AP9" s="241"/>
      <c r="AQ9" s="241"/>
      <c r="AR9" s="241"/>
      <c r="AS9" s="241"/>
      <c r="AT9" s="241"/>
      <c r="AU9" s="241"/>
      <c r="AV9" s="241"/>
      <c r="AW9" s="241"/>
      <c r="AX9" s="241"/>
      <c r="AY9" s="241"/>
      <c r="AZ9" s="241"/>
      <c r="BA9" s="241"/>
      <c r="BB9" s="241"/>
      <c r="BC9" s="241"/>
      <c r="BD9" s="241"/>
    </row>
    <row r="10" spans="1:56" ht="15" customHeight="1">
      <c r="A10" s="321" t="s">
        <v>11</v>
      </c>
      <c r="B10" s="322"/>
      <c r="C10" s="50"/>
      <c r="D10" s="327"/>
      <c r="E10" s="328"/>
      <c r="F10" s="328"/>
      <c r="G10" s="328"/>
      <c r="H10" s="328"/>
      <c r="I10" s="328"/>
      <c r="J10" s="328"/>
      <c r="K10" s="328"/>
      <c r="L10" s="328"/>
      <c r="M10" s="328"/>
      <c r="N10" s="328"/>
      <c r="O10" s="328"/>
      <c r="P10" s="328"/>
      <c r="Q10" s="328"/>
      <c r="R10" s="328"/>
      <c r="S10" s="328"/>
      <c r="T10" s="328"/>
      <c r="U10" s="328"/>
      <c r="V10" s="328"/>
      <c r="W10" s="328"/>
      <c r="X10" s="328"/>
      <c r="Y10" s="328"/>
      <c r="Z10" s="328"/>
      <c r="AA10" s="331" t="s">
        <v>12</v>
      </c>
      <c r="AB10" s="331"/>
      <c r="AC10" s="331"/>
      <c r="AD10" s="331"/>
      <c r="AE10" s="331"/>
      <c r="AF10" s="331"/>
      <c r="AG10" s="332" t="s">
        <v>12</v>
      </c>
      <c r="AH10" s="332"/>
      <c r="AI10" s="332"/>
      <c r="AJ10" s="332"/>
      <c r="AK10" s="332"/>
      <c r="AL10" s="332"/>
      <c r="AM10" s="333" t="s">
        <v>12</v>
      </c>
      <c r="AN10" s="333"/>
      <c r="AO10" s="333"/>
      <c r="AP10" s="333"/>
      <c r="AQ10" s="333"/>
      <c r="AR10" s="333"/>
      <c r="AS10" s="334" t="s">
        <v>12</v>
      </c>
      <c r="AT10" s="334"/>
      <c r="AU10" s="334"/>
      <c r="AV10" s="334"/>
      <c r="AW10" s="334"/>
      <c r="AX10" s="334"/>
      <c r="AY10" s="310" t="s">
        <v>12</v>
      </c>
      <c r="AZ10" s="310"/>
      <c r="BA10" s="310"/>
      <c r="BB10" s="310"/>
      <c r="BC10" s="310"/>
      <c r="BD10" s="310"/>
    </row>
    <row r="11" spans="1:56" ht="15" thickBot="1">
      <c r="A11" s="323"/>
      <c r="B11" s="324"/>
      <c r="C11" s="51"/>
      <c r="D11" s="329"/>
      <c r="E11" s="330"/>
      <c r="F11" s="330"/>
      <c r="G11" s="330"/>
      <c r="H11" s="330"/>
      <c r="I11" s="330"/>
      <c r="J11" s="330"/>
      <c r="K11" s="330"/>
      <c r="L11" s="330"/>
      <c r="M11" s="330"/>
      <c r="N11" s="330"/>
      <c r="O11" s="330"/>
      <c r="P11" s="330"/>
      <c r="Q11" s="330"/>
      <c r="R11" s="330"/>
      <c r="S11" s="330"/>
      <c r="T11" s="330"/>
      <c r="U11" s="330"/>
      <c r="V11" s="330"/>
      <c r="W11" s="330"/>
      <c r="X11" s="330"/>
      <c r="Y11" s="330"/>
      <c r="Z11" s="330"/>
      <c r="AA11" s="311" t="s">
        <v>13</v>
      </c>
      <c r="AB11" s="311"/>
      <c r="AC11" s="311"/>
      <c r="AD11" s="311"/>
      <c r="AE11" s="311"/>
      <c r="AF11" s="311"/>
      <c r="AG11" s="313" t="s">
        <v>14</v>
      </c>
      <c r="AH11" s="313"/>
      <c r="AI11" s="313"/>
      <c r="AJ11" s="313"/>
      <c r="AK11" s="313"/>
      <c r="AL11" s="313"/>
      <c r="AM11" s="314" t="s">
        <v>15</v>
      </c>
      <c r="AN11" s="314"/>
      <c r="AO11" s="314"/>
      <c r="AP11" s="314"/>
      <c r="AQ11" s="314"/>
      <c r="AR11" s="314"/>
      <c r="AS11" s="315" t="s">
        <v>16</v>
      </c>
      <c r="AT11" s="315"/>
      <c r="AU11" s="315"/>
      <c r="AV11" s="315"/>
      <c r="AW11" s="315"/>
      <c r="AX11" s="315"/>
      <c r="AY11" s="316" t="s">
        <v>17</v>
      </c>
      <c r="AZ11" s="316"/>
      <c r="BA11" s="316"/>
      <c r="BB11" s="316"/>
      <c r="BC11" s="316"/>
      <c r="BD11" s="316"/>
    </row>
    <row r="12" spans="1:56" ht="15" customHeight="1" thickBot="1">
      <c r="A12" s="325"/>
      <c r="B12" s="326"/>
      <c r="C12" s="51"/>
      <c r="D12" s="335" t="s">
        <v>18</v>
      </c>
      <c r="E12" s="336"/>
      <c r="F12" s="335"/>
      <c r="G12" s="335"/>
      <c r="H12" s="335"/>
      <c r="I12" s="335"/>
      <c r="J12" s="335"/>
      <c r="K12" s="335"/>
      <c r="L12" s="335"/>
      <c r="M12" s="335"/>
      <c r="N12" s="335"/>
      <c r="O12" s="335"/>
      <c r="P12" s="335"/>
      <c r="Q12" s="335"/>
      <c r="R12" s="335"/>
      <c r="S12" s="337"/>
      <c r="T12" s="240"/>
      <c r="U12" s="240"/>
      <c r="V12" s="338" t="s">
        <v>19</v>
      </c>
      <c r="W12" s="338"/>
      <c r="X12" s="338"/>
      <c r="Y12" s="338"/>
      <c r="Z12" s="338"/>
      <c r="AA12" s="317" t="s">
        <v>20</v>
      </c>
      <c r="AB12" s="317"/>
      <c r="AC12" s="317"/>
      <c r="AD12" s="318" t="s">
        <v>21</v>
      </c>
      <c r="AE12" s="317" t="s">
        <v>22</v>
      </c>
      <c r="AF12" s="317" t="s">
        <v>23</v>
      </c>
      <c r="AG12" s="305" t="s">
        <v>20</v>
      </c>
      <c r="AH12" s="305"/>
      <c r="AI12" s="305"/>
      <c r="AJ12" s="305" t="s">
        <v>21</v>
      </c>
      <c r="AK12" s="305" t="s">
        <v>22</v>
      </c>
      <c r="AL12" s="305" t="s">
        <v>23</v>
      </c>
      <c r="AM12" s="307" t="s">
        <v>20</v>
      </c>
      <c r="AN12" s="307"/>
      <c r="AO12" s="307"/>
      <c r="AP12" s="307" t="s">
        <v>21</v>
      </c>
      <c r="AQ12" s="307" t="s">
        <v>22</v>
      </c>
      <c r="AR12" s="307" t="s">
        <v>23</v>
      </c>
      <c r="AS12" s="301" t="s">
        <v>20</v>
      </c>
      <c r="AT12" s="301"/>
      <c r="AU12" s="301"/>
      <c r="AV12" s="301" t="s">
        <v>21</v>
      </c>
      <c r="AW12" s="301" t="s">
        <v>22</v>
      </c>
      <c r="AX12" s="301" t="s">
        <v>23</v>
      </c>
      <c r="AY12" s="294" t="s">
        <v>20</v>
      </c>
      <c r="AZ12" s="294"/>
      <c r="BA12" s="294"/>
      <c r="BB12" s="294" t="s">
        <v>21</v>
      </c>
      <c r="BC12" s="90"/>
      <c r="BD12" s="296" t="s">
        <v>24</v>
      </c>
    </row>
    <row r="13" spans="1:56" s="111" customFormat="1" ht="180.75" thickBot="1">
      <c r="A13" s="100" t="s">
        <v>25</v>
      </c>
      <c r="B13" s="101" t="s">
        <v>26</v>
      </c>
      <c r="C13" s="298" t="s">
        <v>27</v>
      </c>
      <c r="D13" s="102" t="s">
        <v>28</v>
      </c>
      <c r="E13" s="104" t="s">
        <v>29</v>
      </c>
      <c r="F13" s="105" t="s">
        <v>30</v>
      </c>
      <c r="G13" s="103" t="s">
        <v>31</v>
      </c>
      <c r="H13" s="103" t="s">
        <v>32</v>
      </c>
      <c r="I13" s="103" t="s">
        <v>33</v>
      </c>
      <c r="J13" s="103" t="s">
        <v>34</v>
      </c>
      <c r="K13" s="103" t="s">
        <v>35</v>
      </c>
      <c r="L13" s="103" t="s">
        <v>36</v>
      </c>
      <c r="M13" s="103" t="s">
        <v>37</v>
      </c>
      <c r="N13" s="103" t="s">
        <v>38</v>
      </c>
      <c r="O13" s="103" t="s">
        <v>39</v>
      </c>
      <c r="P13" s="103" t="s">
        <v>40</v>
      </c>
      <c r="Q13" s="103" t="s">
        <v>41</v>
      </c>
      <c r="R13" s="103" t="s">
        <v>42</v>
      </c>
      <c r="S13" s="103" t="s">
        <v>43</v>
      </c>
      <c r="T13" s="103" t="s">
        <v>44</v>
      </c>
      <c r="U13" s="103" t="s">
        <v>45</v>
      </c>
      <c r="V13" s="106" t="s">
        <v>46</v>
      </c>
      <c r="W13" s="106" t="s">
        <v>47</v>
      </c>
      <c r="X13" s="299" t="s">
        <v>48</v>
      </c>
      <c r="Y13" s="300"/>
      <c r="Z13" s="106" t="s">
        <v>49</v>
      </c>
      <c r="AA13" s="234" t="s">
        <v>31</v>
      </c>
      <c r="AB13" s="235" t="s">
        <v>50</v>
      </c>
      <c r="AC13" s="235" t="s">
        <v>51</v>
      </c>
      <c r="AD13" s="319"/>
      <c r="AE13" s="320"/>
      <c r="AF13" s="320"/>
      <c r="AG13" s="106" t="s">
        <v>31</v>
      </c>
      <c r="AH13" s="106" t="s">
        <v>50</v>
      </c>
      <c r="AI13" s="106" t="s">
        <v>51</v>
      </c>
      <c r="AJ13" s="306"/>
      <c r="AK13" s="306"/>
      <c r="AL13" s="306"/>
      <c r="AM13" s="107" t="s">
        <v>31</v>
      </c>
      <c r="AN13" s="107" t="s">
        <v>50</v>
      </c>
      <c r="AO13" s="107" t="s">
        <v>51</v>
      </c>
      <c r="AP13" s="312"/>
      <c r="AQ13" s="312"/>
      <c r="AR13" s="312"/>
      <c r="AS13" s="108" t="s">
        <v>31</v>
      </c>
      <c r="AT13" s="108" t="s">
        <v>50</v>
      </c>
      <c r="AU13" s="108" t="s">
        <v>51</v>
      </c>
      <c r="AV13" s="302"/>
      <c r="AW13" s="302"/>
      <c r="AX13" s="302"/>
      <c r="AY13" s="109" t="s">
        <v>31</v>
      </c>
      <c r="AZ13" s="109" t="s">
        <v>50</v>
      </c>
      <c r="BA13" s="109" t="s">
        <v>51</v>
      </c>
      <c r="BB13" s="295"/>
      <c r="BC13" s="110" t="s">
        <v>52</v>
      </c>
      <c r="BD13" s="297"/>
    </row>
    <row r="14" spans="1:56" ht="15" thickBot="1">
      <c r="A14" s="52"/>
      <c r="B14" s="53"/>
      <c r="C14" s="298"/>
      <c r="D14" s="93" t="s">
        <v>53</v>
      </c>
      <c r="E14" s="97"/>
      <c r="F14" s="54" t="s">
        <v>53</v>
      </c>
      <c r="G14" s="55" t="s">
        <v>53</v>
      </c>
      <c r="H14" s="55" t="s">
        <v>53</v>
      </c>
      <c r="I14" s="55" t="s">
        <v>53</v>
      </c>
      <c r="J14" s="55" t="s">
        <v>53</v>
      </c>
      <c r="K14" s="55" t="s">
        <v>53</v>
      </c>
      <c r="L14" s="94" t="s">
        <v>53</v>
      </c>
      <c r="M14" s="94" t="s">
        <v>53</v>
      </c>
      <c r="N14" s="94" t="s">
        <v>53</v>
      </c>
      <c r="O14" s="94" t="s">
        <v>53</v>
      </c>
      <c r="P14" s="55" t="s">
        <v>53</v>
      </c>
      <c r="Q14" s="55" t="s">
        <v>53</v>
      </c>
      <c r="R14" s="55" t="s">
        <v>53</v>
      </c>
      <c r="S14" s="55" t="s">
        <v>53</v>
      </c>
      <c r="T14" s="55"/>
      <c r="U14" s="55"/>
      <c r="V14" s="56" t="s">
        <v>54</v>
      </c>
      <c r="W14" s="56" t="s">
        <v>53</v>
      </c>
      <c r="X14" s="56" t="s">
        <v>55</v>
      </c>
      <c r="Y14" s="56" t="s">
        <v>56</v>
      </c>
      <c r="Z14" s="56" t="s">
        <v>53</v>
      </c>
      <c r="AA14" s="236" t="s">
        <v>53</v>
      </c>
      <c r="AB14" s="236" t="s">
        <v>53</v>
      </c>
      <c r="AC14" s="236"/>
      <c r="AD14" s="237" t="s">
        <v>53</v>
      </c>
      <c r="AE14" s="236" t="s">
        <v>53</v>
      </c>
      <c r="AF14" s="236" t="s">
        <v>53</v>
      </c>
      <c r="AG14" s="56" t="s">
        <v>53</v>
      </c>
      <c r="AH14" s="56" t="s">
        <v>53</v>
      </c>
      <c r="AI14" s="56" t="s">
        <v>53</v>
      </c>
      <c r="AJ14" s="56" t="s">
        <v>53</v>
      </c>
      <c r="AK14" s="56" t="s">
        <v>53</v>
      </c>
      <c r="AL14" s="56" t="s">
        <v>53</v>
      </c>
      <c r="AM14" s="57" t="s">
        <v>53</v>
      </c>
      <c r="AN14" s="57" t="s">
        <v>53</v>
      </c>
      <c r="AO14" s="57" t="s">
        <v>53</v>
      </c>
      <c r="AP14" s="57"/>
      <c r="AQ14" s="57" t="s">
        <v>53</v>
      </c>
      <c r="AR14" s="57" t="s">
        <v>53</v>
      </c>
      <c r="AS14" s="58" t="s">
        <v>53</v>
      </c>
      <c r="AT14" s="58" t="s">
        <v>53</v>
      </c>
      <c r="AU14" s="58" t="s">
        <v>53</v>
      </c>
      <c r="AV14" s="58" t="s">
        <v>53</v>
      </c>
      <c r="AW14" s="58" t="s">
        <v>53</v>
      </c>
      <c r="AX14" s="58" t="s">
        <v>53</v>
      </c>
      <c r="AY14" s="59" t="s">
        <v>53</v>
      </c>
      <c r="AZ14" s="59"/>
      <c r="BA14" s="59" t="s">
        <v>53</v>
      </c>
      <c r="BB14" s="59" t="s">
        <v>53</v>
      </c>
      <c r="BC14" s="91"/>
      <c r="BD14" s="60" t="s">
        <v>53</v>
      </c>
    </row>
    <row r="15" spans="1:56" ht="269.25" customHeight="1">
      <c r="A15" s="61">
        <v>1</v>
      </c>
      <c r="B15" s="182" t="s">
        <v>57</v>
      </c>
      <c r="C15" s="178" t="s">
        <v>58</v>
      </c>
      <c r="D15" s="126" t="s">
        <v>59</v>
      </c>
      <c r="E15" s="122">
        <v>0.03</v>
      </c>
      <c r="F15" s="63" t="s">
        <v>60</v>
      </c>
      <c r="G15" s="70" t="s">
        <v>61</v>
      </c>
      <c r="H15" s="70" t="s">
        <v>62</v>
      </c>
      <c r="I15" s="70" t="s">
        <v>63</v>
      </c>
      <c r="J15" s="63" t="s">
        <v>64</v>
      </c>
      <c r="K15" s="63" t="s">
        <v>65</v>
      </c>
      <c r="L15" s="116">
        <v>0.1</v>
      </c>
      <c r="M15" s="116">
        <v>0.2</v>
      </c>
      <c r="N15" s="116">
        <v>0.5</v>
      </c>
      <c r="O15" s="116">
        <v>0.95</v>
      </c>
      <c r="P15" s="116">
        <v>0.95</v>
      </c>
      <c r="Q15" s="63" t="s">
        <v>66</v>
      </c>
      <c r="R15" s="63" t="s">
        <v>67</v>
      </c>
      <c r="S15" s="63" t="s">
        <v>68</v>
      </c>
      <c r="T15" s="64" t="s">
        <v>69</v>
      </c>
      <c r="U15" s="64"/>
      <c r="V15" s="65"/>
      <c r="W15" s="65"/>
      <c r="X15" s="65"/>
      <c r="Y15" s="125"/>
      <c r="Z15" s="67"/>
      <c r="AA15" s="124" t="str">
        <f>$G$15</f>
        <v>Porcentaje de Ejecución del Plan de Acción del Consejo Local de Gobierno</v>
      </c>
      <c r="AB15" s="120">
        <f>L15</f>
        <v>0.1</v>
      </c>
      <c r="AC15" s="120">
        <v>0.1</v>
      </c>
      <c r="AD15" s="123">
        <f>AC15/AB15</f>
        <v>1</v>
      </c>
      <c r="AE15" s="119" t="s">
        <v>70</v>
      </c>
      <c r="AF15" s="124" t="s">
        <v>71</v>
      </c>
      <c r="AG15" s="137" t="str">
        <f>$G$15</f>
        <v>Porcentaje de Ejecución del Plan de Acción del Consejo Local de Gobierno</v>
      </c>
      <c r="AH15" s="138">
        <f>M15</f>
        <v>0.2</v>
      </c>
      <c r="AI15" s="245">
        <v>0.2</v>
      </c>
      <c r="AJ15" s="272">
        <v>1</v>
      </c>
      <c r="AK15" s="246" t="s">
        <v>449</v>
      </c>
      <c r="AL15" s="246" t="s">
        <v>71</v>
      </c>
      <c r="AM15" s="137" t="str">
        <f>$G$15</f>
        <v>Porcentaje de Ejecución del Plan de Acción del Consejo Local de Gobierno</v>
      </c>
      <c r="AN15" s="138">
        <f>N15</f>
        <v>0.5</v>
      </c>
      <c r="AO15" s="89"/>
      <c r="AP15" s="139">
        <f>AO15/AN15</f>
        <v>0</v>
      </c>
      <c r="AQ15" s="65"/>
      <c r="AR15" s="65"/>
      <c r="AS15" s="137" t="str">
        <f>$G$15</f>
        <v>Porcentaje de Ejecución del Plan de Acción del Consejo Local de Gobierno</v>
      </c>
      <c r="AT15" s="138">
        <f>O15</f>
        <v>0.95</v>
      </c>
      <c r="AU15" s="89"/>
      <c r="AV15" s="139">
        <f>AU15/AT15</f>
        <v>0</v>
      </c>
      <c r="AW15" s="72"/>
      <c r="AX15" s="65"/>
      <c r="AY15" s="137" t="str">
        <f>$G$15</f>
        <v>Porcentaje de Ejecución del Plan de Acción del Consejo Local de Gobierno</v>
      </c>
      <c r="AZ15" s="138">
        <f>P15</f>
        <v>0.95</v>
      </c>
      <c r="BA15" s="89"/>
      <c r="BB15" s="139">
        <f>BA15/AZ15</f>
        <v>0</v>
      </c>
      <c r="BC15" s="139">
        <f>BB15*E15</f>
        <v>0</v>
      </c>
      <c r="BD15" s="72"/>
    </row>
    <row r="16" spans="1:56" ht="117.75" customHeight="1">
      <c r="A16" s="62">
        <v>2</v>
      </c>
      <c r="B16" s="183"/>
      <c r="C16" s="179"/>
      <c r="D16" s="140" t="s">
        <v>72</v>
      </c>
      <c r="E16" s="141">
        <v>0.05</v>
      </c>
      <c r="F16" s="63" t="s">
        <v>73</v>
      </c>
      <c r="G16" s="71" t="s">
        <v>74</v>
      </c>
      <c r="H16" s="71" t="s">
        <v>75</v>
      </c>
      <c r="I16" s="63" t="s">
        <v>76</v>
      </c>
      <c r="J16" s="63" t="s">
        <v>77</v>
      </c>
      <c r="K16" s="63" t="s">
        <v>78</v>
      </c>
      <c r="L16" s="116">
        <v>0.4</v>
      </c>
      <c r="M16" s="114"/>
      <c r="N16" s="114"/>
      <c r="O16" s="114"/>
      <c r="P16" s="116">
        <v>0.4</v>
      </c>
      <c r="Q16" s="63" t="s">
        <v>66</v>
      </c>
      <c r="R16" s="63" t="s">
        <v>79</v>
      </c>
      <c r="S16" s="63" t="s">
        <v>80</v>
      </c>
      <c r="T16" s="64" t="s">
        <v>81</v>
      </c>
      <c r="U16" s="64"/>
      <c r="V16" s="65"/>
      <c r="W16" s="65"/>
      <c r="X16" s="65"/>
      <c r="Y16" s="66"/>
      <c r="Z16" s="67"/>
      <c r="AA16" s="124" t="str">
        <f>$G$16</f>
        <v>Porcentaje de Participación de los Ciudadanos en la Audiencia de Rendición de Cuentas</v>
      </c>
      <c r="AB16" s="120">
        <f>L16</f>
        <v>0.4</v>
      </c>
      <c r="AC16" s="142" t="s">
        <v>82</v>
      </c>
      <c r="AD16" s="143"/>
      <c r="AE16" s="119" t="s">
        <v>83</v>
      </c>
      <c r="AF16" s="119" t="s">
        <v>84</v>
      </c>
      <c r="AG16" s="137" t="str">
        <f>$G$16</f>
        <v>Porcentaje de Participación de los Ciudadanos en la Audiencia de Rendición de Cuentas</v>
      </c>
      <c r="AH16" s="138">
        <v>0.4</v>
      </c>
      <c r="AI16" s="245">
        <v>0.13</v>
      </c>
      <c r="AJ16" s="273">
        <f>AI16/AH16</f>
        <v>0.325</v>
      </c>
      <c r="AK16" s="246" t="s">
        <v>435</v>
      </c>
      <c r="AL16" s="246" t="s">
        <v>436</v>
      </c>
      <c r="AM16" s="137" t="str">
        <f>$G$16</f>
        <v>Porcentaje de Participación de los Ciudadanos en la Audiencia de Rendición de Cuentas</v>
      </c>
      <c r="AN16" s="138">
        <f aca="true" t="shared" si="0" ref="AN16:AN58">N16</f>
        <v>0</v>
      </c>
      <c r="AO16" s="89"/>
      <c r="AP16" s="139" t="e">
        <f>AO16/AN16</f>
        <v>#DIV/0!</v>
      </c>
      <c r="AQ16" s="65"/>
      <c r="AR16" s="65"/>
      <c r="AS16" s="137" t="str">
        <f>$G$16</f>
        <v>Porcentaje de Participación de los Ciudadanos en la Audiencia de Rendición de Cuentas</v>
      </c>
      <c r="AT16" s="138">
        <f aca="true" t="shared" si="1" ref="AT16:AT58">O16</f>
        <v>0</v>
      </c>
      <c r="AU16" s="89"/>
      <c r="AV16" s="139" t="e">
        <f>AU16/AT16</f>
        <v>#DIV/0!</v>
      </c>
      <c r="AW16" s="72"/>
      <c r="AX16" s="65"/>
      <c r="AY16" s="137" t="str">
        <f>$G$16</f>
        <v>Porcentaje de Participación de los Ciudadanos en la Audiencia de Rendición de Cuentas</v>
      </c>
      <c r="AZ16" s="138">
        <f aca="true" t="shared" si="2" ref="AZ16:AZ58">P16</f>
        <v>0.4</v>
      </c>
      <c r="BA16" s="89"/>
      <c r="BB16" s="139">
        <f>BA16/AZ16</f>
        <v>0</v>
      </c>
      <c r="BC16" s="139">
        <f aca="true" t="shared" si="3" ref="BC16:BC58">BB16*E16</f>
        <v>0</v>
      </c>
      <c r="BD16" s="72"/>
    </row>
    <row r="17" spans="1:56" ht="123.75" customHeight="1">
      <c r="A17" s="62">
        <v>3</v>
      </c>
      <c r="B17" s="183"/>
      <c r="C17" s="179"/>
      <c r="D17" s="144" t="s">
        <v>85</v>
      </c>
      <c r="E17" s="122">
        <v>0.09</v>
      </c>
      <c r="F17" s="63" t="s">
        <v>73</v>
      </c>
      <c r="G17" s="71" t="s">
        <v>86</v>
      </c>
      <c r="H17" s="145" t="s">
        <v>87</v>
      </c>
      <c r="I17" s="63" t="s">
        <v>88</v>
      </c>
      <c r="J17" s="63" t="s">
        <v>77</v>
      </c>
      <c r="K17" s="63" t="s">
        <v>89</v>
      </c>
      <c r="L17" s="116">
        <v>0.05</v>
      </c>
      <c r="M17" s="116">
        <v>0.1</v>
      </c>
      <c r="N17" s="116">
        <v>0.1</v>
      </c>
      <c r="O17" s="116">
        <v>0.15</v>
      </c>
      <c r="P17" s="116">
        <v>0.4</v>
      </c>
      <c r="Q17" s="63" t="s">
        <v>90</v>
      </c>
      <c r="R17" s="63" t="s">
        <v>91</v>
      </c>
      <c r="S17" s="63" t="s">
        <v>80</v>
      </c>
      <c r="T17" s="64" t="s">
        <v>92</v>
      </c>
      <c r="U17" s="64"/>
      <c r="V17" s="65"/>
      <c r="W17" s="65"/>
      <c r="X17" s="65"/>
      <c r="Y17" s="66"/>
      <c r="Z17" s="67"/>
      <c r="AA17" s="124" t="str">
        <f>$G$17</f>
        <v>Porcentaje de Avance en el Cumplimiento Fisico del Plan de Desarrollo Local</v>
      </c>
      <c r="AB17" s="120">
        <f>L17</f>
        <v>0.05</v>
      </c>
      <c r="AC17" s="146">
        <v>0.0164</v>
      </c>
      <c r="AD17" s="123">
        <f>AC17/AB17</f>
        <v>0.328</v>
      </c>
      <c r="AE17" s="119" t="s">
        <v>93</v>
      </c>
      <c r="AF17" s="119" t="s">
        <v>94</v>
      </c>
      <c r="AG17" s="137" t="str">
        <f>$G$17</f>
        <v>Porcentaje de Avance en el Cumplimiento Fisico del Plan de Desarrollo Local</v>
      </c>
      <c r="AH17" s="138">
        <f aca="true" t="shared" si="4" ref="AH17:AH58">M17</f>
        <v>0.1</v>
      </c>
      <c r="AI17" s="89">
        <v>4.9</v>
      </c>
      <c r="AJ17" s="272">
        <v>0.49</v>
      </c>
      <c r="AK17" s="246" t="s">
        <v>437</v>
      </c>
      <c r="AL17" s="246" t="s">
        <v>438</v>
      </c>
      <c r="AM17" s="137" t="str">
        <f>$G$17</f>
        <v>Porcentaje de Avance en el Cumplimiento Fisico del Plan de Desarrollo Local</v>
      </c>
      <c r="AN17" s="138">
        <f t="shared" si="0"/>
        <v>0.1</v>
      </c>
      <c r="AO17" s="89"/>
      <c r="AP17" s="139">
        <f>AO17/AN17</f>
        <v>0</v>
      </c>
      <c r="AQ17" s="65"/>
      <c r="AR17" s="65"/>
      <c r="AS17" s="137" t="str">
        <f>$G$17</f>
        <v>Porcentaje de Avance en el Cumplimiento Fisico del Plan de Desarrollo Local</v>
      </c>
      <c r="AT17" s="138">
        <f t="shared" si="1"/>
        <v>0.15</v>
      </c>
      <c r="AU17" s="89"/>
      <c r="AV17" s="139">
        <f>AU17/AT17</f>
        <v>0</v>
      </c>
      <c r="AW17" s="72"/>
      <c r="AX17" s="65"/>
      <c r="AY17" s="137" t="str">
        <f>$G$17</f>
        <v>Porcentaje de Avance en el Cumplimiento Fisico del Plan de Desarrollo Local</v>
      </c>
      <c r="AZ17" s="138">
        <f t="shared" si="2"/>
        <v>0.4</v>
      </c>
      <c r="BA17" s="89"/>
      <c r="BB17" s="139">
        <f>BA17/AZ17</f>
        <v>0</v>
      </c>
      <c r="BC17" s="139">
        <f t="shared" si="3"/>
        <v>0</v>
      </c>
      <c r="BD17" s="72"/>
    </row>
    <row r="18" spans="1:56" ht="77.25" customHeight="1" thickBot="1">
      <c r="A18" s="68"/>
      <c r="B18" s="183"/>
      <c r="C18" s="185"/>
      <c r="D18" s="147" t="s">
        <v>95</v>
      </c>
      <c r="E18" s="122">
        <v>0.17</v>
      </c>
      <c r="F18" s="63"/>
      <c r="G18" s="71"/>
      <c r="H18" s="145"/>
      <c r="I18" s="63"/>
      <c r="J18" s="63"/>
      <c r="K18" s="63"/>
      <c r="L18" s="116"/>
      <c r="M18" s="116"/>
      <c r="N18" s="116"/>
      <c r="O18" s="116"/>
      <c r="P18" s="116"/>
      <c r="Q18" s="63"/>
      <c r="R18" s="63"/>
      <c r="S18" s="64"/>
      <c r="T18" s="64"/>
      <c r="U18" s="64"/>
      <c r="V18" s="65"/>
      <c r="W18" s="65"/>
      <c r="X18" s="65"/>
      <c r="Y18" s="66"/>
      <c r="Z18" s="67"/>
      <c r="AA18" s="124"/>
      <c r="AB18" s="120"/>
      <c r="AC18" s="142"/>
      <c r="AD18" s="143"/>
      <c r="AE18" s="119"/>
      <c r="AF18" s="119"/>
      <c r="AG18" s="137"/>
      <c r="AH18" s="138"/>
      <c r="AI18" s="89"/>
      <c r="AJ18" s="139"/>
      <c r="AK18" s="246"/>
      <c r="AL18" s="246"/>
      <c r="AM18" s="137"/>
      <c r="AN18" s="138"/>
      <c r="AO18" s="89"/>
      <c r="AP18" s="139"/>
      <c r="AQ18" s="65"/>
      <c r="AR18" s="65"/>
      <c r="AS18" s="137"/>
      <c r="AT18" s="138"/>
      <c r="AU18" s="89"/>
      <c r="AV18" s="139"/>
      <c r="AW18" s="72"/>
      <c r="AX18" s="65"/>
      <c r="AY18" s="137"/>
      <c r="AZ18" s="138"/>
      <c r="BA18" s="89"/>
      <c r="BB18" s="139"/>
      <c r="BC18" s="139"/>
      <c r="BD18" s="72"/>
    </row>
    <row r="19" spans="1:56" ht="219" customHeight="1">
      <c r="A19" s="61">
        <v>4</v>
      </c>
      <c r="B19" s="183"/>
      <c r="C19" s="186" t="s">
        <v>96</v>
      </c>
      <c r="D19" s="69" t="s">
        <v>97</v>
      </c>
      <c r="E19" s="141">
        <v>0.04</v>
      </c>
      <c r="F19" s="63" t="s">
        <v>60</v>
      </c>
      <c r="G19" s="144" t="s">
        <v>98</v>
      </c>
      <c r="H19" s="144" t="s">
        <v>99</v>
      </c>
      <c r="I19" s="63" t="s">
        <v>100</v>
      </c>
      <c r="J19" s="63" t="s">
        <v>101</v>
      </c>
      <c r="K19" s="63" t="s">
        <v>102</v>
      </c>
      <c r="L19" s="116">
        <v>1</v>
      </c>
      <c r="M19" s="116">
        <v>1</v>
      </c>
      <c r="N19" s="116">
        <v>1</v>
      </c>
      <c r="O19" s="116">
        <v>1</v>
      </c>
      <c r="P19" s="116">
        <v>1</v>
      </c>
      <c r="Q19" s="63" t="s">
        <v>66</v>
      </c>
      <c r="R19" s="63" t="s">
        <v>103</v>
      </c>
      <c r="S19" s="64" t="s">
        <v>104</v>
      </c>
      <c r="T19" s="64" t="s">
        <v>105</v>
      </c>
      <c r="U19" s="64"/>
      <c r="V19" s="65"/>
      <c r="W19" s="65"/>
      <c r="X19" s="65"/>
      <c r="Y19" s="66"/>
      <c r="Z19" s="67"/>
      <c r="AA19" s="124" t="str">
        <f>$G$19</f>
        <v>Porcentaje de Respuestas Oportunas de los ejercicios de control politico, derechos de petición y/o solicitudes de información que realice el Concejo de Bogota D.C y el Congreso de la República </v>
      </c>
      <c r="AB19" s="120">
        <f>L19</f>
        <v>1</v>
      </c>
      <c r="AC19" s="120">
        <f>M19</f>
        <v>1</v>
      </c>
      <c r="AD19" s="123">
        <f>AC19/AB19</f>
        <v>1</v>
      </c>
      <c r="AE19" s="119" t="s">
        <v>106</v>
      </c>
      <c r="AF19" s="238" t="s">
        <v>107</v>
      </c>
      <c r="AG19" s="137" t="str">
        <f>$G$19</f>
        <v>Porcentaje de Respuestas Oportunas de los ejercicios de control politico, derechos de petición y/o solicitudes de información que realice el Concejo de Bogota D.C y el Congreso de la República </v>
      </c>
      <c r="AH19" s="138">
        <f t="shared" si="4"/>
        <v>1</v>
      </c>
      <c r="AI19" s="245">
        <v>1</v>
      </c>
      <c r="AJ19" s="272">
        <v>1</v>
      </c>
      <c r="AK19" s="246" t="s">
        <v>433</v>
      </c>
      <c r="AL19" s="246" t="s">
        <v>434</v>
      </c>
      <c r="AM19" s="137" t="str">
        <f>$G$19</f>
        <v>Porcentaje de Respuestas Oportunas de los ejercicios de control politico, derechos de petición y/o solicitudes de información que realice el Concejo de Bogota D.C y el Congreso de la República </v>
      </c>
      <c r="AN19" s="138">
        <f t="shared" si="0"/>
        <v>1</v>
      </c>
      <c r="AO19" s="89"/>
      <c r="AP19" s="139">
        <f>AO19/AN19</f>
        <v>0</v>
      </c>
      <c r="AQ19" s="65"/>
      <c r="AR19" s="65"/>
      <c r="AS19" s="137" t="str">
        <f>$G$19</f>
        <v>Porcentaje de Respuestas Oportunas de los ejercicios de control politico, derechos de petición y/o solicitudes de información que realice el Concejo de Bogota D.C y el Congreso de la República </v>
      </c>
      <c r="AT19" s="138">
        <f t="shared" si="1"/>
        <v>1</v>
      </c>
      <c r="AU19" s="89"/>
      <c r="AV19" s="139">
        <f>AU19/AT19</f>
        <v>0</v>
      </c>
      <c r="AW19" s="72"/>
      <c r="AX19" s="65"/>
      <c r="AY19" s="137" t="str">
        <f>$G$19</f>
        <v>Porcentaje de Respuestas Oportunas de los ejercicios de control politico, derechos de petición y/o solicitudes de información que realice el Concejo de Bogota D.C y el Congreso de la República </v>
      </c>
      <c r="AZ19" s="138">
        <f t="shared" si="2"/>
        <v>1</v>
      </c>
      <c r="BA19" s="89"/>
      <c r="BB19" s="139">
        <f>BA19/AZ19</f>
        <v>0</v>
      </c>
      <c r="BC19" s="139">
        <f t="shared" si="3"/>
        <v>0</v>
      </c>
      <c r="BD19" s="72"/>
    </row>
    <row r="20" spans="1:56" ht="122.25" customHeight="1" thickBot="1">
      <c r="A20" s="68"/>
      <c r="B20" s="183"/>
      <c r="C20" s="187"/>
      <c r="D20" s="147" t="s">
        <v>95</v>
      </c>
      <c r="E20" s="141">
        <v>0.04</v>
      </c>
      <c r="F20" s="63"/>
      <c r="G20" s="71"/>
      <c r="H20" s="144"/>
      <c r="I20" s="63"/>
      <c r="J20" s="63"/>
      <c r="K20" s="63"/>
      <c r="L20" s="148"/>
      <c r="M20" s="148"/>
      <c r="N20" s="148"/>
      <c r="O20" s="116"/>
      <c r="P20" s="149"/>
      <c r="Q20" s="63"/>
      <c r="R20" s="63"/>
      <c r="S20" s="150"/>
      <c r="T20" s="150"/>
      <c r="U20" s="64"/>
      <c r="V20" s="65"/>
      <c r="W20" s="65"/>
      <c r="X20" s="65"/>
      <c r="Y20" s="66"/>
      <c r="Z20" s="67"/>
      <c r="AA20" s="124"/>
      <c r="AB20" s="120"/>
      <c r="AC20" s="142"/>
      <c r="AD20" s="143"/>
      <c r="AE20" s="119"/>
      <c r="AF20" s="119"/>
      <c r="AG20" s="137"/>
      <c r="AH20" s="138"/>
      <c r="AI20" s="89"/>
      <c r="AJ20" s="139"/>
      <c r="AK20" s="246"/>
      <c r="AL20" s="246"/>
      <c r="AM20" s="137"/>
      <c r="AN20" s="138"/>
      <c r="AO20" s="89"/>
      <c r="AP20" s="139"/>
      <c r="AQ20" s="65"/>
      <c r="AR20" s="65"/>
      <c r="AS20" s="137"/>
      <c r="AT20" s="138"/>
      <c r="AU20" s="89"/>
      <c r="AV20" s="139"/>
      <c r="AW20" s="72"/>
      <c r="AX20" s="65"/>
      <c r="AY20" s="137"/>
      <c r="AZ20" s="138"/>
      <c r="BA20" s="89"/>
      <c r="BB20" s="139"/>
      <c r="BC20" s="139"/>
      <c r="BD20" s="72"/>
    </row>
    <row r="21" spans="1:56" ht="121.5" customHeight="1">
      <c r="A21" s="61">
        <v>5</v>
      </c>
      <c r="B21" s="183"/>
      <c r="C21" s="188" t="s">
        <v>108</v>
      </c>
      <c r="D21" s="69" t="s">
        <v>109</v>
      </c>
      <c r="E21" s="141">
        <v>0.03</v>
      </c>
      <c r="F21" s="63" t="s">
        <v>60</v>
      </c>
      <c r="G21" s="70" t="s">
        <v>110</v>
      </c>
      <c r="H21" s="144" t="s">
        <v>111</v>
      </c>
      <c r="I21" s="63" t="s">
        <v>112</v>
      </c>
      <c r="J21" s="63" t="s">
        <v>77</v>
      </c>
      <c r="K21" s="63" t="s">
        <v>113</v>
      </c>
      <c r="L21" s="116"/>
      <c r="M21" s="115">
        <v>1</v>
      </c>
      <c r="N21" s="116"/>
      <c r="O21" s="116"/>
      <c r="P21" s="151">
        <v>1</v>
      </c>
      <c r="Q21" s="63" t="s">
        <v>66</v>
      </c>
      <c r="R21" s="63" t="s">
        <v>114</v>
      </c>
      <c r="S21" s="63" t="s">
        <v>115</v>
      </c>
      <c r="T21" s="63" t="s">
        <v>116</v>
      </c>
      <c r="U21" s="64"/>
      <c r="V21" s="65"/>
      <c r="W21" s="65"/>
      <c r="X21" s="65"/>
      <c r="Y21" s="66"/>
      <c r="Z21" s="67"/>
      <c r="AA21" s="124" t="str">
        <f>$G$21</f>
        <v>Plan de Comunicaciones Formulado e Implementado</v>
      </c>
      <c r="AB21" s="142">
        <f>L21</f>
        <v>0</v>
      </c>
      <c r="AC21" s="142">
        <v>0</v>
      </c>
      <c r="AD21" s="143"/>
      <c r="AE21" s="131" t="s">
        <v>117</v>
      </c>
      <c r="AF21" s="239" t="s">
        <v>118</v>
      </c>
      <c r="AG21" s="137" t="str">
        <f>$G$21</f>
        <v>Plan de Comunicaciones Formulado e Implementado</v>
      </c>
      <c r="AH21" s="152">
        <f t="shared" si="4"/>
        <v>1</v>
      </c>
      <c r="AI21" s="89">
        <v>0</v>
      </c>
      <c r="AJ21" s="139">
        <f>AI21/AH21</f>
        <v>0</v>
      </c>
      <c r="AK21" s="270" t="s">
        <v>460</v>
      </c>
      <c r="AL21" s="262" t="s">
        <v>462</v>
      </c>
      <c r="AM21" s="250" t="str">
        <f>$G$21</f>
        <v>Plan de Comunicaciones Formulado e Implementado</v>
      </c>
      <c r="AN21" s="152">
        <f t="shared" si="0"/>
        <v>0</v>
      </c>
      <c r="AO21" s="89"/>
      <c r="AP21" s="139" t="e">
        <f>AO21/AN21</f>
        <v>#DIV/0!</v>
      </c>
      <c r="AQ21" s="65"/>
      <c r="AR21" s="65"/>
      <c r="AS21" s="137" t="str">
        <f>$G$21</f>
        <v>Plan de Comunicaciones Formulado e Implementado</v>
      </c>
      <c r="AT21" s="152">
        <f t="shared" si="1"/>
        <v>0</v>
      </c>
      <c r="AU21" s="89"/>
      <c r="AV21" s="139" t="e">
        <f>AU21/AT21</f>
        <v>#DIV/0!</v>
      </c>
      <c r="AW21" s="72"/>
      <c r="AX21" s="65"/>
      <c r="AY21" s="137" t="str">
        <f>$G$21</f>
        <v>Plan de Comunicaciones Formulado e Implementado</v>
      </c>
      <c r="AZ21" s="152">
        <f t="shared" si="2"/>
        <v>1</v>
      </c>
      <c r="BA21" s="89"/>
      <c r="BB21" s="139">
        <f>BA21/AZ21</f>
        <v>0</v>
      </c>
      <c r="BC21" s="139">
        <f t="shared" si="3"/>
        <v>0</v>
      </c>
      <c r="BD21" s="72"/>
    </row>
    <row r="22" spans="1:56" ht="119.25" customHeight="1" thickBot="1">
      <c r="A22" s="62">
        <v>6</v>
      </c>
      <c r="B22" s="183"/>
      <c r="C22" s="189"/>
      <c r="D22" s="69" t="s">
        <v>119</v>
      </c>
      <c r="E22" s="141">
        <v>0.02</v>
      </c>
      <c r="F22" s="63" t="s">
        <v>60</v>
      </c>
      <c r="G22" s="70" t="s">
        <v>120</v>
      </c>
      <c r="H22" s="144" t="s">
        <v>121</v>
      </c>
      <c r="I22" s="63" t="s">
        <v>112</v>
      </c>
      <c r="J22" s="63" t="s">
        <v>77</v>
      </c>
      <c r="K22" s="63" t="s">
        <v>122</v>
      </c>
      <c r="L22" s="115">
        <v>1</v>
      </c>
      <c r="M22" s="115"/>
      <c r="N22" s="115">
        <v>1</v>
      </c>
      <c r="O22" s="115">
        <v>1</v>
      </c>
      <c r="P22" s="151">
        <v>3</v>
      </c>
      <c r="Q22" s="63" t="s">
        <v>66</v>
      </c>
      <c r="R22" s="63" t="s">
        <v>123</v>
      </c>
      <c r="S22" s="63" t="s">
        <v>115</v>
      </c>
      <c r="T22" s="63" t="s">
        <v>116</v>
      </c>
      <c r="U22" s="64"/>
      <c r="V22" s="65"/>
      <c r="W22" s="65"/>
      <c r="X22" s="65"/>
      <c r="Y22" s="66"/>
      <c r="Z22" s="67"/>
      <c r="AA22" s="124" t="str">
        <f>$G$22</f>
        <v>Campañas Externas Realizadas</v>
      </c>
      <c r="AB22" s="142">
        <f>L22</f>
        <v>1</v>
      </c>
      <c r="AC22" s="142">
        <v>1</v>
      </c>
      <c r="AD22" s="123">
        <f>AC22/AB22</f>
        <v>1</v>
      </c>
      <c r="AE22" s="119" t="s">
        <v>124</v>
      </c>
      <c r="AF22" s="239" t="s">
        <v>125</v>
      </c>
      <c r="AG22" s="137" t="str">
        <f>$G$22</f>
        <v>Campañas Externas Realizadas</v>
      </c>
      <c r="AH22" s="152">
        <f t="shared" si="4"/>
        <v>0</v>
      </c>
      <c r="AI22" s="89">
        <v>1</v>
      </c>
      <c r="AJ22" s="274" t="s">
        <v>475</v>
      </c>
      <c r="AK22" s="246" t="s">
        <v>453</v>
      </c>
      <c r="AL22" s="244" t="s">
        <v>439</v>
      </c>
      <c r="AM22" s="137" t="str">
        <f>$G$22</f>
        <v>Campañas Externas Realizadas</v>
      </c>
      <c r="AN22" s="152">
        <f t="shared" si="0"/>
        <v>1</v>
      </c>
      <c r="AO22" s="89"/>
      <c r="AP22" s="139">
        <f>AO22/AN22</f>
        <v>0</v>
      </c>
      <c r="AQ22" s="65"/>
      <c r="AR22" s="65"/>
      <c r="AS22" s="137" t="str">
        <f>$G$22</f>
        <v>Campañas Externas Realizadas</v>
      </c>
      <c r="AT22" s="152">
        <f t="shared" si="1"/>
        <v>1</v>
      </c>
      <c r="AU22" s="89"/>
      <c r="AV22" s="139">
        <f>AU22/AT22</f>
        <v>0</v>
      </c>
      <c r="AW22" s="72"/>
      <c r="AX22" s="65"/>
      <c r="AY22" s="137" t="str">
        <f>$G$22</f>
        <v>Campañas Externas Realizadas</v>
      </c>
      <c r="AZ22" s="152">
        <f t="shared" si="2"/>
        <v>3</v>
      </c>
      <c r="BA22" s="89"/>
      <c r="BB22" s="139">
        <f>BA22/AZ22</f>
        <v>0</v>
      </c>
      <c r="BC22" s="139">
        <f t="shared" si="3"/>
        <v>0</v>
      </c>
      <c r="BD22" s="72"/>
    </row>
    <row r="23" spans="1:56" ht="117.75" customHeight="1">
      <c r="A23" s="61">
        <v>7</v>
      </c>
      <c r="B23" s="183"/>
      <c r="C23" s="189"/>
      <c r="D23" s="69" t="s">
        <v>126</v>
      </c>
      <c r="E23" s="141">
        <v>0.02</v>
      </c>
      <c r="F23" s="63" t="s">
        <v>60</v>
      </c>
      <c r="G23" s="70" t="s">
        <v>127</v>
      </c>
      <c r="H23" s="144" t="s">
        <v>128</v>
      </c>
      <c r="I23" s="63" t="s">
        <v>112</v>
      </c>
      <c r="J23" s="63" t="s">
        <v>77</v>
      </c>
      <c r="K23" s="63" t="s">
        <v>129</v>
      </c>
      <c r="L23" s="115">
        <v>1</v>
      </c>
      <c r="M23" s="115">
        <v>2</v>
      </c>
      <c r="N23" s="115">
        <v>3</v>
      </c>
      <c r="O23" s="115">
        <v>3</v>
      </c>
      <c r="P23" s="151">
        <v>9</v>
      </c>
      <c r="Q23" s="63" t="s">
        <v>66</v>
      </c>
      <c r="R23" s="63" t="s">
        <v>114</v>
      </c>
      <c r="S23" s="63" t="s">
        <v>115</v>
      </c>
      <c r="T23" s="63" t="s">
        <v>116</v>
      </c>
      <c r="U23" s="64"/>
      <c r="V23" s="65"/>
      <c r="W23" s="65"/>
      <c r="X23" s="65"/>
      <c r="Y23" s="66"/>
      <c r="Z23" s="67"/>
      <c r="AA23" s="124" t="str">
        <f>$G$23</f>
        <v>Campañas Internas Realizadas</v>
      </c>
      <c r="AB23" s="142">
        <f>L23</f>
        <v>1</v>
      </c>
      <c r="AC23" s="142">
        <v>1</v>
      </c>
      <c r="AD23" s="123">
        <f>AC23/AB23</f>
        <v>1</v>
      </c>
      <c r="AE23" s="153" t="s">
        <v>130</v>
      </c>
      <c r="AF23" s="239" t="s">
        <v>131</v>
      </c>
      <c r="AG23" s="137" t="str">
        <f>$G$23</f>
        <v>Campañas Internas Realizadas</v>
      </c>
      <c r="AH23" s="152">
        <f t="shared" si="4"/>
        <v>2</v>
      </c>
      <c r="AI23" s="89">
        <v>3</v>
      </c>
      <c r="AJ23" s="274">
        <v>1</v>
      </c>
      <c r="AK23" s="246" t="s">
        <v>454</v>
      </c>
      <c r="AL23" s="244" t="s">
        <v>131</v>
      </c>
      <c r="AM23" s="137" t="str">
        <f>$G$23</f>
        <v>Campañas Internas Realizadas</v>
      </c>
      <c r="AN23" s="152">
        <f t="shared" si="0"/>
        <v>3</v>
      </c>
      <c r="AO23" s="89"/>
      <c r="AP23" s="139">
        <f>AO23/AN23</f>
        <v>0</v>
      </c>
      <c r="AQ23" s="65"/>
      <c r="AR23" s="65"/>
      <c r="AS23" s="137" t="str">
        <f>$G$23</f>
        <v>Campañas Internas Realizadas</v>
      </c>
      <c r="AT23" s="152">
        <f t="shared" si="1"/>
        <v>3</v>
      </c>
      <c r="AU23" s="89"/>
      <c r="AV23" s="139">
        <f>AU23/AT23</f>
        <v>0</v>
      </c>
      <c r="AW23" s="72"/>
      <c r="AX23" s="65"/>
      <c r="AY23" s="137" t="str">
        <f>$G$23</f>
        <v>Campañas Internas Realizadas</v>
      </c>
      <c r="AZ23" s="152">
        <f t="shared" si="2"/>
        <v>9</v>
      </c>
      <c r="BA23" s="89"/>
      <c r="BB23" s="139">
        <f>BA23/AZ23</f>
        <v>0</v>
      </c>
      <c r="BC23" s="139">
        <f t="shared" si="3"/>
        <v>0</v>
      </c>
      <c r="BD23" s="72"/>
    </row>
    <row r="24" spans="1:56" ht="97.5" customHeight="1" thickBot="1">
      <c r="A24" s="68"/>
      <c r="B24" s="183"/>
      <c r="C24" s="190"/>
      <c r="D24" s="147" t="s">
        <v>95</v>
      </c>
      <c r="E24" s="141">
        <v>0.07</v>
      </c>
      <c r="F24" s="63"/>
      <c r="G24" s="71"/>
      <c r="H24" s="144"/>
      <c r="I24" s="63"/>
      <c r="J24" s="63"/>
      <c r="K24" s="63"/>
      <c r="L24" s="148"/>
      <c r="M24" s="148"/>
      <c r="N24" s="148"/>
      <c r="O24" s="116"/>
      <c r="P24" s="149"/>
      <c r="Q24" s="63"/>
      <c r="R24" s="63"/>
      <c r="S24" s="150"/>
      <c r="T24" s="150"/>
      <c r="U24" s="64"/>
      <c r="V24" s="65"/>
      <c r="W24" s="65"/>
      <c r="X24" s="65"/>
      <c r="Y24" s="66"/>
      <c r="Z24" s="67"/>
      <c r="AA24" s="124"/>
      <c r="AB24" s="120"/>
      <c r="AC24" s="142"/>
      <c r="AD24" s="143"/>
      <c r="AE24" s="119"/>
      <c r="AF24" s="119"/>
      <c r="AG24" s="137"/>
      <c r="AH24" s="138"/>
      <c r="AI24" s="89"/>
      <c r="AJ24" s="249"/>
      <c r="AK24" s="246"/>
      <c r="AL24" s="246"/>
      <c r="AM24" s="137"/>
      <c r="AN24" s="138"/>
      <c r="AO24" s="89"/>
      <c r="AP24" s="139"/>
      <c r="AQ24" s="65"/>
      <c r="AR24" s="65"/>
      <c r="AS24" s="137"/>
      <c r="AT24" s="138"/>
      <c r="AU24" s="89"/>
      <c r="AV24" s="139"/>
      <c r="AW24" s="72"/>
      <c r="AX24" s="65"/>
      <c r="AY24" s="137"/>
      <c r="AZ24" s="138"/>
      <c r="BA24" s="89"/>
      <c r="BB24" s="139"/>
      <c r="BC24" s="139"/>
      <c r="BD24" s="72"/>
    </row>
    <row r="25" spans="1:56" s="202" customFormat="1" ht="93.75" customHeight="1">
      <c r="A25" s="191">
        <v>8</v>
      </c>
      <c r="B25" s="192"/>
      <c r="C25" s="193" t="s">
        <v>132</v>
      </c>
      <c r="D25" s="134" t="s">
        <v>374</v>
      </c>
      <c r="E25" s="194">
        <v>0.01</v>
      </c>
      <c r="F25" s="195" t="s">
        <v>73</v>
      </c>
      <c r="G25" s="196" t="s">
        <v>375</v>
      </c>
      <c r="H25" s="196" t="s">
        <v>376</v>
      </c>
      <c r="I25" s="195">
        <v>757</v>
      </c>
      <c r="J25" s="195" t="s">
        <v>77</v>
      </c>
      <c r="K25" s="195" t="s">
        <v>377</v>
      </c>
      <c r="L25" s="133">
        <v>16</v>
      </c>
      <c r="M25" s="133">
        <v>0</v>
      </c>
      <c r="N25" s="130">
        <v>370</v>
      </c>
      <c r="O25" s="130">
        <v>371</v>
      </c>
      <c r="P25" s="130">
        <v>757</v>
      </c>
      <c r="Q25" s="195" t="s">
        <v>66</v>
      </c>
      <c r="R25" s="131" t="s">
        <v>378</v>
      </c>
      <c r="S25" s="131" t="s">
        <v>379</v>
      </c>
      <c r="T25" s="131" t="s">
        <v>380</v>
      </c>
      <c r="U25" s="131" t="s">
        <v>317</v>
      </c>
      <c r="V25" s="125"/>
      <c r="W25" s="125"/>
      <c r="X25" s="125"/>
      <c r="Y25" s="66"/>
      <c r="Z25" s="197"/>
      <c r="AA25" s="124" t="str">
        <f>$G$25</f>
        <v>Actuaciones de obras anteriores a la ley 1801/2016 archivadas en la vigencia 2018</v>
      </c>
      <c r="AB25" s="142">
        <f>L25</f>
        <v>16</v>
      </c>
      <c r="AC25" s="154">
        <v>16</v>
      </c>
      <c r="AD25" s="155">
        <f aca="true" t="shared" si="5" ref="AD25:AD31">AC25/AB25</f>
        <v>1</v>
      </c>
      <c r="AE25" s="119" t="s">
        <v>381</v>
      </c>
      <c r="AF25" s="119" t="s">
        <v>382</v>
      </c>
      <c r="AG25" s="125" t="str">
        <f>$G$25</f>
        <v>Actuaciones de obras anteriores a la ley 1801/2016 archivadas en la vigencia 2018</v>
      </c>
      <c r="AH25" s="198">
        <f t="shared" si="4"/>
        <v>0</v>
      </c>
      <c r="AI25" s="199"/>
      <c r="AJ25" s="274" t="s">
        <v>475</v>
      </c>
      <c r="AK25" s="247" t="s">
        <v>440</v>
      </c>
      <c r="AL25" s="247"/>
      <c r="AM25" s="125" t="str">
        <f>$G$25</f>
        <v>Actuaciones de obras anteriores a la ley 1801/2016 archivadas en la vigencia 2018</v>
      </c>
      <c r="AN25" s="198">
        <f t="shared" si="0"/>
        <v>370</v>
      </c>
      <c r="AO25" s="199"/>
      <c r="AP25" s="200">
        <f aca="true" t="shared" si="6" ref="AP25:AP32">AO25/AN25</f>
        <v>0</v>
      </c>
      <c r="AQ25" s="125"/>
      <c r="AR25" s="125"/>
      <c r="AS25" s="125" t="str">
        <f>$G$25</f>
        <v>Actuaciones de obras anteriores a la ley 1801/2016 archivadas en la vigencia 2018</v>
      </c>
      <c r="AT25" s="198">
        <f t="shared" si="1"/>
        <v>371</v>
      </c>
      <c r="AU25" s="199"/>
      <c r="AV25" s="200">
        <f aca="true" t="shared" si="7" ref="AV25:AV32">AU25/AT25</f>
        <v>0</v>
      </c>
      <c r="AW25" s="201"/>
      <c r="AX25" s="125"/>
      <c r="AY25" s="125" t="str">
        <f>$G$25</f>
        <v>Actuaciones de obras anteriores a la ley 1801/2016 archivadas en la vigencia 2018</v>
      </c>
      <c r="AZ25" s="198">
        <f t="shared" si="2"/>
        <v>757</v>
      </c>
      <c r="BA25" s="199"/>
      <c r="BB25" s="200">
        <f aca="true" t="shared" si="8" ref="BB25:BB32">BA25/AZ25</f>
        <v>0</v>
      </c>
      <c r="BC25" s="200">
        <f t="shared" si="3"/>
        <v>0</v>
      </c>
      <c r="BD25" s="201"/>
    </row>
    <row r="26" spans="1:56" s="202" customFormat="1" ht="106.5" customHeight="1" thickBot="1">
      <c r="A26" s="203">
        <v>9</v>
      </c>
      <c r="B26" s="192"/>
      <c r="C26" s="193"/>
      <c r="D26" s="134" t="s">
        <v>428</v>
      </c>
      <c r="E26" s="194">
        <v>0.01</v>
      </c>
      <c r="F26" s="195" t="s">
        <v>60</v>
      </c>
      <c r="G26" s="196" t="s">
        <v>383</v>
      </c>
      <c r="H26" s="196" t="s">
        <v>384</v>
      </c>
      <c r="I26" s="195">
        <v>211</v>
      </c>
      <c r="J26" s="195" t="s">
        <v>77</v>
      </c>
      <c r="K26" s="195" t="s">
        <v>377</v>
      </c>
      <c r="L26" s="130">
        <v>31</v>
      </c>
      <c r="M26" s="133">
        <v>0</v>
      </c>
      <c r="N26" s="130">
        <v>90</v>
      </c>
      <c r="O26" s="130">
        <f>(P26-L26)/2</f>
        <v>90</v>
      </c>
      <c r="P26" s="133">
        <v>211</v>
      </c>
      <c r="Q26" s="195" t="s">
        <v>66</v>
      </c>
      <c r="R26" s="131" t="s">
        <v>378</v>
      </c>
      <c r="S26" s="131" t="s">
        <v>379</v>
      </c>
      <c r="T26" s="131" t="s">
        <v>380</v>
      </c>
      <c r="U26" s="131" t="s">
        <v>317</v>
      </c>
      <c r="V26" s="125"/>
      <c r="W26" s="125"/>
      <c r="X26" s="125"/>
      <c r="Y26" s="66"/>
      <c r="Z26" s="197"/>
      <c r="AA26" s="124" t="str">
        <f>$G$26</f>
        <v>Actuaciones de establecimiento de comercio anteriores a la ley 1801/2016 archivadas en la vigencia 2018</v>
      </c>
      <c r="AB26" s="142">
        <f>L26</f>
        <v>31</v>
      </c>
      <c r="AC26" s="154">
        <v>31</v>
      </c>
      <c r="AD26" s="156">
        <f t="shared" si="5"/>
        <v>1</v>
      </c>
      <c r="AE26" s="119" t="s">
        <v>385</v>
      </c>
      <c r="AF26" s="119" t="s">
        <v>382</v>
      </c>
      <c r="AG26" s="125" t="str">
        <f>$G$26</f>
        <v>Actuaciones de establecimiento de comercio anteriores a la ley 1801/2016 archivadas en la vigencia 2018</v>
      </c>
      <c r="AH26" s="198">
        <f t="shared" si="4"/>
        <v>0</v>
      </c>
      <c r="AI26" s="199"/>
      <c r="AJ26" s="274" t="s">
        <v>475</v>
      </c>
      <c r="AK26" s="247" t="s">
        <v>440</v>
      </c>
      <c r="AL26" s="247"/>
      <c r="AM26" s="125" t="str">
        <f>$G$26</f>
        <v>Actuaciones de establecimiento de comercio anteriores a la ley 1801/2016 archivadas en la vigencia 2018</v>
      </c>
      <c r="AN26" s="198">
        <f t="shared" si="0"/>
        <v>90</v>
      </c>
      <c r="AO26" s="199"/>
      <c r="AP26" s="200">
        <f t="shared" si="6"/>
        <v>0</v>
      </c>
      <c r="AQ26" s="125"/>
      <c r="AR26" s="125"/>
      <c r="AS26" s="125" t="str">
        <f>$G$26</f>
        <v>Actuaciones de establecimiento de comercio anteriores a la ley 1801/2016 archivadas en la vigencia 2018</v>
      </c>
      <c r="AT26" s="198">
        <f t="shared" si="1"/>
        <v>90</v>
      </c>
      <c r="AU26" s="199"/>
      <c r="AV26" s="200">
        <f t="shared" si="7"/>
        <v>0</v>
      </c>
      <c r="AW26" s="201"/>
      <c r="AX26" s="125"/>
      <c r="AY26" s="125" t="str">
        <f>$G$26</f>
        <v>Actuaciones de establecimiento de comercio anteriores a la ley 1801/2016 archivadas en la vigencia 2018</v>
      </c>
      <c r="AZ26" s="198">
        <f t="shared" si="2"/>
        <v>211</v>
      </c>
      <c r="BA26" s="199"/>
      <c r="BB26" s="200">
        <f t="shared" si="8"/>
        <v>0</v>
      </c>
      <c r="BC26" s="200">
        <f t="shared" si="3"/>
        <v>0</v>
      </c>
      <c r="BD26" s="201"/>
    </row>
    <row r="27" spans="1:56" ht="255" customHeight="1">
      <c r="A27" s="61">
        <v>10</v>
      </c>
      <c r="B27" s="183"/>
      <c r="C27" s="177"/>
      <c r="D27" s="144" t="s">
        <v>386</v>
      </c>
      <c r="E27" s="122">
        <v>0.03</v>
      </c>
      <c r="F27" s="63" t="s">
        <v>60</v>
      </c>
      <c r="G27" s="71" t="s">
        <v>134</v>
      </c>
      <c r="H27" s="71" t="s">
        <v>135</v>
      </c>
      <c r="I27" s="63" t="s">
        <v>136</v>
      </c>
      <c r="J27" s="63" t="s">
        <v>77</v>
      </c>
      <c r="K27" s="63" t="s">
        <v>137</v>
      </c>
      <c r="L27" s="115">
        <v>5</v>
      </c>
      <c r="M27" s="115">
        <v>5</v>
      </c>
      <c r="N27" s="115">
        <v>5</v>
      </c>
      <c r="O27" s="115">
        <v>5</v>
      </c>
      <c r="P27" s="115">
        <v>20</v>
      </c>
      <c r="Q27" s="63" t="s">
        <v>66</v>
      </c>
      <c r="R27" s="63" t="s">
        <v>138</v>
      </c>
      <c r="S27" s="63" t="s">
        <v>133</v>
      </c>
      <c r="T27" s="64" t="s">
        <v>139</v>
      </c>
      <c r="U27" s="64"/>
      <c r="V27" s="65"/>
      <c r="W27" s="65"/>
      <c r="X27" s="65"/>
      <c r="Y27" s="66"/>
      <c r="Z27" s="67"/>
      <c r="AA27" s="124" t="str">
        <f>$G$27</f>
        <v>Acciones de Control u Operativos en Materia de Urbanimos Relacionados con la Integridad del Espacio Público Realizados</v>
      </c>
      <c r="AB27" s="142">
        <f aca="true" t="shared" si="9" ref="AB27:AB32">L27</f>
        <v>5</v>
      </c>
      <c r="AC27" s="142">
        <v>4</v>
      </c>
      <c r="AD27" s="156">
        <f t="shared" si="5"/>
        <v>0.8</v>
      </c>
      <c r="AE27" s="124" t="s">
        <v>140</v>
      </c>
      <c r="AF27" s="119" t="s">
        <v>141</v>
      </c>
      <c r="AG27" s="137" t="str">
        <f>$G$27</f>
        <v>Acciones de Control u Operativos en Materia de Urbanimos Relacionados con la Integridad del Espacio Público Realizados</v>
      </c>
      <c r="AH27" s="152">
        <f t="shared" si="4"/>
        <v>5</v>
      </c>
      <c r="AI27" s="89">
        <v>4</v>
      </c>
      <c r="AJ27" s="275">
        <f>AI27/AH27</f>
        <v>0.8</v>
      </c>
      <c r="AK27" s="246" t="s">
        <v>451</v>
      </c>
      <c r="AL27" s="263" t="s">
        <v>461</v>
      </c>
      <c r="AM27" s="137" t="str">
        <f>$G$27</f>
        <v>Acciones de Control u Operativos en Materia de Urbanimos Relacionados con la Integridad del Espacio Público Realizados</v>
      </c>
      <c r="AN27" s="152">
        <f t="shared" si="0"/>
        <v>5</v>
      </c>
      <c r="AO27" s="89"/>
      <c r="AP27" s="139">
        <f t="shared" si="6"/>
        <v>0</v>
      </c>
      <c r="AQ27" s="65"/>
      <c r="AR27" s="65"/>
      <c r="AS27" s="137" t="str">
        <f>$G$27</f>
        <v>Acciones de Control u Operativos en Materia de Urbanimos Relacionados con la Integridad del Espacio Público Realizados</v>
      </c>
      <c r="AT27" s="152">
        <f t="shared" si="1"/>
        <v>5</v>
      </c>
      <c r="AU27" s="89"/>
      <c r="AV27" s="139">
        <f t="shared" si="7"/>
        <v>0</v>
      </c>
      <c r="AW27" s="72"/>
      <c r="AX27" s="65"/>
      <c r="AY27" s="137" t="str">
        <f>$G$27</f>
        <v>Acciones de Control u Operativos en Materia de Urbanimos Relacionados con la Integridad del Espacio Público Realizados</v>
      </c>
      <c r="AZ27" s="152">
        <f t="shared" si="2"/>
        <v>20</v>
      </c>
      <c r="BA27" s="89"/>
      <c r="BB27" s="139">
        <f t="shared" si="8"/>
        <v>0</v>
      </c>
      <c r="BC27" s="139">
        <f t="shared" si="3"/>
        <v>0</v>
      </c>
      <c r="BD27" s="72"/>
    </row>
    <row r="28" spans="1:56" ht="138" customHeight="1" thickBot="1">
      <c r="A28" s="62">
        <v>11</v>
      </c>
      <c r="B28" s="183"/>
      <c r="C28" s="177"/>
      <c r="D28" s="144" t="s">
        <v>142</v>
      </c>
      <c r="E28" s="122">
        <v>0.03</v>
      </c>
      <c r="F28" s="63" t="s">
        <v>60</v>
      </c>
      <c r="G28" s="71" t="s">
        <v>143</v>
      </c>
      <c r="H28" s="71" t="s">
        <v>144</v>
      </c>
      <c r="I28" s="63" t="s">
        <v>145</v>
      </c>
      <c r="J28" s="63" t="s">
        <v>77</v>
      </c>
      <c r="K28" s="63" t="s">
        <v>146</v>
      </c>
      <c r="L28" s="115">
        <v>8</v>
      </c>
      <c r="M28" s="115">
        <v>11</v>
      </c>
      <c r="N28" s="115">
        <v>11</v>
      </c>
      <c r="O28" s="115">
        <v>12</v>
      </c>
      <c r="P28" s="115">
        <v>42</v>
      </c>
      <c r="Q28" s="63" t="s">
        <v>66</v>
      </c>
      <c r="R28" s="63" t="s">
        <v>147</v>
      </c>
      <c r="S28" s="63" t="s">
        <v>133</v>
      </c>
      <c r="T28" s="64" t="s">
        <v>139</v>
      </c>
      <c r="U28" s="64"/>
      <c r="V28" s="65"/>
      <c r="W28" s="65"/>
      <c r="X28" s="65"/>
      <c r="Y28" s="66"/>
      <c r="Z28" s="67"/>
      <c r="AA28" s="124" t="str">
        <f>$G$28</f>
        <v>Acciones de Control u Operativos en materia de actividad economica Realizados</v>
      </c>
      <c r="AB28" s="142">
        <f t="shared" si="9"/>
        <v>8</v>
      </c>
      <c r="AC28" s="142">
        <v>5</v>
      </c>
      <c r="AD28" s="156">
        <f t="shared" si="5"/>
        <v>0.625</v>
      </c>
      <c r="AE28" s="124" t="s">
        <v>148</v>
      </c>
      <c r="AF28" s="119" t="s">
        <v>141</v>
      </c>
      <c r="AG28" s="137" t="str">
        <f>$G$28</f>
        <v>Acciones de Control u Operativos en materia de actividad economica Realizados</v>
      </c>
      <c r="AH28" s="152">
        <f t="shared" si="4"/>
        <v>11</v>
      </c>
      <c r="AI28" s="89">
        <v>9</v>
      </c>
      <c r="AJ28" s="275">
        <f>AI28/AH28</f>
        <v>0.8181818181818182</v>
      </c>
      <c r="AK28" s="246" t="s">
        <v>452</v>
      </c>
      <c r="AL28" s="263" t="s">
        <v>461</v>
      </c>
      <c r="AM28" s="137" t="str">
        <f>$G$28</f>
        <v>Acciones de Control u Operativos en materia de actividad economica Realizados</v>
      </c>
      <c r="AN28" s="152">
        <f t="shared" si="0"/>
        <v>11</v>
      </c>
      <c r="AO28" s="89"/>
      <c r="AP28" s="139">
        <f t="shared" si="6"/>
        <v>0</v>
      </c>
      <c r="AQ28" s="65"/>
      <c r="AR28" s="65"/>
      <c r="AS28" s="137" t="str">
        <f>$G$28</f>
        <v>Acciones de Control u Operativos en materia de actividad economica Realizados</v>
      </c>
      <c r="AT28" s="152">
        <f t="shared" si="1"/>
        <v>12</v>
      </c>
      <c r="AU28" s="89"/>
      <c r="AV28" s="139">
        <f t="shared" si="7"/>
        <v>0</v>
      </c>
      <c r="AW28" s="72"/>
      <c r="AX28" s="65"/>
      <c r="AY28" s="137" t="str">
        <f>$G$28</f>
        <v>Acciones de Control u Operativos en materia de actividad economica Realizados</v>
      </c>
      <c r="AZ28" s="152">
        <f t="shared" si="2"/>
        <v>42</v>
      </c>
      <c r="BA28" s="89"/>
      <c r="BB28" s="139">
        <f t="shared" si="8"/>
        <v>0</v>
      </c>
      <c r="BC28" s="139">
        <f t="shared" si="3"/>
        <v>0</v>
      </c>
      <c r="BD28" s="72"/>
    </row>
    <row r="29" spans="1:56" ht="93.75" customHeight="1">
      <c r="A29" s="61">
        <v>12</v>
      </c>
      <c r="B29" s="183"/>
      <c r="C29" s="177"/>
      <c r="D29" s="144" t="s">
        <v>149</v>
      </c>
      <c r="E29" s="122">
        <v>0.02</v>
      </c>
      <c r="F29" s="63" t="s">
        <v>60</v>
      </c>
      <c r="G29" s="71" t="s">
        <v>150</v>
      </c>
      <c r="H29" s="71" t="s">
        <v>151</v>
      </c>
      <c r="I29" s="63" t="s">
        <v>152</v>
      </c>
      <c r="J29" s="63" t="s">
        <v>77</v>
      </c>
      <c r="K29" s="63" t="s">
        <v>153</v>
      </c>
      <c r="L29" s="115">
        <v>4</v>
      </c>
      <c r="M29" s="115">
        <v>7</v>
      </c>
      <c r="N29" s="115">
        <v>7</v>
      </c>
      <c r="O29" s="115">
        <v>6</v>
      </c>
      <c r="P29" s="115">
        <v>24</v>
      </c>
      <c r="Q29" s="63" t="s">
        <v>66</v>
      </c>
      <c r="R29" s="63" t="s">
        <v>147</v>
      </c>
      <c r="S29" s="63" t="s">
        <v>133</v>
      </c>
      <c r="T29" s="64" t="s">
        <v>139</v>
      </c>
      <c r="U29" s="64"/>
      <c r="V29" s="65"/>
      <c r="W29" s="65"/>
      <c r="X29" s="65"/>
      <c r="Y29" s="66"/>
      <c r="Z29" s="67"/>
      <c r="AA29" s="124" t="str">
        <f>$G$29</f>
        <v>Acciones de control u operativos en materia de urbanismo relacionados con la integridad urbanistica Realizados</v>
      </c>
      <c r="AB29" s="142">
        <f t="shared" si="9"/>
        <v>4</v>
      </c>
      <c r="AC29" s="142">
        <v>2</v>
      </c>
      <c r="AD29" s="156">
        <f t="shared" si="5"/>
        <v>0.5</v>
      </c>
      <c r="AE29" s="124" t="s">
        <v>154</v>
      </c>
      <c r="AF29" s="119" t="s">
        <v>141</v>
      </c>
      <c r="AG29" s="137" t="str">
        <f>$G$29</f>
        <v>Acciones de control u operativos en materia de urbanismo relacionados con la integridad urbanistica Realizados</v>
      </c>
      <c r="AH29" s="152">
        <f t="shared" si="4"/>
        <v>7</v>
      </c>
      <c r="AI29" s="89">
        <v>2</v>
      </c>
      <c r="AJ29" s="275">
        <f>AI29/AH29</f>
        <v>0.2857142857142857</v>
      </c>
      <c r="AK29" s="251" t="s">
        <v>441</v>
      </c>
      <c r="AL29" s="263" t="s">
        <v>461</v>
      </c>
      <c r="AM29" s="137" t="str">
        <f>$G$29</f>
        <v>Acciones de control u operativos en materia de urbanismo relacionados con la integridad urbanistica Realizados</v>
      </c>
      <c r="AN29" s="152">
        <f t="shared" si="0"/>
        <v>7</v>
      </c>
      <c r="AO29" s="89"/>
      <c r="AP29" s="139">
        <f t="shared" si="6"/>
        <v>0</v>
      </c>
      <c r="AQ29" s="65"/>
      <c r="AR29" s="65"/>
      <c r="AS29" s="137" t="str">
        <f>$G$29</f>
        <v>Acciones de control u operativos en materia de urbanismo relacionados con la integridad urbanistica Realizados</v>
      </c>
      <c r="AT29" s="152">
        <f t="shared" si="1"/>
        <v>6</v>
      </c>
      <c r="AU29" s="89"/>
      <c r="AV29" s="139">
        <f t="shared" si="7"/>
        <v>0</v>
      </c>
      <c r="AW29" s="72"/>
      <c r="AX29" s="65"/>
      <c r="AY29" s="137" t="str">
        <f>$G$29</f>
        <v>Acciones de control u operativos en materia de urbanismo relacionados con la integridad urbanistica Realizados</v>
      </c>
      <c r="AZ29" s="152">
        <f t="shared" si="2"/>
        <v>24</v>
      </c>
      <c r="BA29" s="89"/>
      <c r="BB29" s="139">
        <f t="shared" si="8"/>
        <v>0</v>
      </c>
      <c r="BC29" s="139">
        <f t="shared" si="3"/>
        <v>0</v>
      </c>
      <c r="BD29" s="72"/>
    </row>
    <row r="30" spans="1:56" ht="116.25" customHeight="1" thickBot="1">
      <c r="A30" s="62">
        <v>13</v>
      </c>
      <c r="B30" s="183"/>
      <c r="C30" s="177"/>
      <c r="D30" s="144" t="s">
        <v>155</v>
      </c>
      <c r="E30" s="122">
        <v>0.02</v>
      </c>
      <c r="F30" s="63" t="s">
        <v>60</v>
      </c>
      <c r="G30" s="71" t="s">
        <v>156</v>
      </c>
      <c r="H30" s="71" t="s">
        <v>157</v>
      </c>
      <c r="I30" s="63" t="s">
        <v>152</v>
      </c>
      <c r="J30" s="63" t="s">
        <v>77</v>
      </c>
      <c r="K30" s="63" t="s">
        <v>158</v>
      </c>
      <c r="L30" s="115">
        <v>2</v>
      </c>
      <c r="M30" s="115">
        <v>4</v>
      </c>
      <c r="N30" s="115">
        <v>3</v>
      </c>
      <c r="O30" s="115">
        <v>3</v>
      </c>
      <c r="P30" s="115">
        <v>12</v>
      </c>
      <c r="Q30" s="63" t="s">
        <v>66</v>
      </c>
      <c r="R30" s="63" t="s">
        <v>147</v>
      </c>
      <c r="S30" s="63" t="s">
        <v>133</v>
      </c>
      <c r="T30" s="64" t="s">
        <v>139</v>
      </c>
      <c r="U30" s="64"/>
      <c r="V30" s="65"/>
      <c r="W30" s="65"/>
      <c r="X30" s="65"/>
      <c r="Y30" s="66"/>
      <c r="Z30" s="67"/>
      <c r="AA30" s="124" t="str">
        <f>$G$30</f>
        <v>Acciones de control u operativos en materia de ambiente, mineria y relaciones con los animales Realizados</v>
      </c>
      <c r="AB30" s="142">
        <f t="shared" si="9"/>
        <v>2</v>
      </c>
      <c r="AC30" s="142">
        <v>1</v>
      </c>
      <c r="AD30" s="156">
        <f t="shared" si="5"/>
        <v>0.5</v>
      </c>
      <c r="AE30" s="124" t="s">
        <v>159</v>
      </c>
      <c r="AF30" s="119" t="s">
        <v>141</v>
      </c>
      <c r="AG30" s="137" t="str">
        <f>$G$30</f>
        <v>Acciones de control u operativos en materia de ambiente, mineria y relaciones con los animales Realizados</v>
      </c>
      <c r="AH30" s="152">
        <f t="shared" si="4"/>
        <v>4</v>
      </c>
      <c r="AI30" s="89">
        <v>6</v>
      </c>
      <c r="AJ30" s="275">
        <v>1</v>
      </c>
      <c r="AK30" s="252" t="s">
        <v>455</v>
      </c>
      <c r="AL30" s="263" t="s">
        <v>461</v>
      </c>
      <c r="AM30" s="137" t="str">
        <f>$G$30</f>
        <v>Acciones de control u operativos en materia de ambiente, mineria y relaciones con los animales Realizados</v>
      </c>
      <c r="AN30" s="152">
        <f t="shared" si="0"/>
        <v>3</v>
      </c>
      <c r="AO30" s="89"/>
      <c r="AP30" s="139">
        <f t="shared" si="6"/>
        <v>0</v>
      </c>
      <c r="AQ30" s="65"/>
      <c r="AR30" s="65"/>
      <c r="AS30" s="137" t="str">
        <f>$G$30</f>
        <v>Acciones de control u operativos en materia de ambiente, mineria y relaciones con los animales Realizados</v>
      </c>
      <c r="AT30" s="152">
        <f t="shared" si="1"/>
        <v>3</v>
      </c>
      <c r="AU30" s="89"/>
      <c r="AV30" s="139">
        <f t="shared" si="7"/>
        <v>0</v>
      </c>
      <c r="AW30" s="72"/>
      <c r="AX30" s="65"/>
      <c r="AY30" s="137" t="str">
        <f>$G$30</f>
        <v>Acciones de control u operativos en materia de ambiente, mineria y relaciones con los animales Realizados</v>
      </c>
      <c r="AZ30" s="152">
        <f t="shared" si="2"/>
        <v>12</v>
      </c>
      <c r="BA30" s="89"/>
      <c r="BB30" s="139">
        <f t="shared" si="8"/>
        <v>0</v>
      </c>
      <c r="BC30" s="139">
        <f t="shared" si="3"/>
        <v>0</v>
      </c>
      <c r="BD30" s="72"/>
    </row>
    <row r="31" spans="1:56" ht="93.75" customHeight="1">
      <c r="A31" s="61">
        <v>14</v>
      </c>
      <c r="B31" s="183"/>
      <c r="C31" s="177"/>
      <c r="D31" s="144" t="s">
        <v>160</v>
      </c>
      <c r="E31" s="122">
        <v>0.02</v>
      </c>
      <c r="F31" s="63" t="s">
        <v>60</v>
      </c>
      <c r="G31" s="71" t="s">
        <v>161</v>
      </c>
      <c r="H31" s="71" t="s">
        <v>162</v>
      </c>
      <c r="I31" s="63" t="s">
        <v>145</v>
      </c>
      <c r="J31" s="63" t="s">
        <v>77</v>
      </c>
      <c r="K31" s="63" t="s">
        <v>163</v>
      </c>
      <c r="L31" s="115">
        <v>2</v>
      </c>
      <c r="M31" s="115">
        <v>2</v>
      </c>
      <c r="N31" s="115">
        <v>3</v>
      </c>
      <c r="O31" s="115">
        <v>3</v>
      </c>
      <c r="P31" s="115">
        <v>10</v>
      </c>
      <c r="Q31" s="63" t="s">
        <v>66</v>
      </c>
      <c r="R31" s="63" t="s">
        <v>147</v>
      </c>
      <c r="S31" s="63" t="s">
        <v>133</v>
      </c>
      <c r="T31" s="64" t="s">
        <v>139</v>
      </c>
      <c r="U31" s="64"/>
      <c r="V31" s="65"/>
      <c r="W31" s="65"/>
      <c r="X31" s="65"/>
      <c r="Y31" s="66"/>
      <c r="Z31" s="67"/>
      <c r="AA31" s="124" t="str">
        <f>$G$31</f>
        <v>Acciones de control u operativos en materia de convivencia relacionados con articulos pirotécnicos y sustancias peligrosas Realizados</v>
      </c>
      <c r="AB31" s="142">
        <f t="shared" si="9"/>
        <v>2</v>
      </c>
      <c r="AC31" s="142">
        <v>0</v>
      </c>
      <c r="AD31" s="143">
        <f t="shared" si="5"/>
        <v>0</v>
      </c>
      <c r="AE31" s="124" t="s">
        <v>164</v>
      </c>
      <c r="AF31" s="119" t="s">
        <v>165</v>
      </c>
      <c r="AG31" s="137" t="str">
        <f>$G$31</f>
        <v>Acciones de control u operativos en materia de convivencia relacionados con articulos pirotécnicos y sustancias peligrosas Realizados</v>
      </c>
      <c r="AH31" s="152">
        <f t="shared" si="4"/>
        <v>2</v>
      </c>
      <c r="AI31" s="89">
        <v>1</v>
      </c>
      <c r="AJ31" s="275">
        <f>AI31/AH31</f>
        <v>0.5</v>
      </c>
      <c r="AK31" s="251" t="s">
        <v>456</v>
      </c>
      <c r="AL31" s="263" t="s">
        <v>461</v>
      </c>
      <c r="AM31" s="137" t="str">
        <f>$G$31</f>
        <v>Acciones de control u operativos en materia de convivencia relacionados con articulos pirotécnicos y sustancias peligrosas Realizados</v>
      </c>
      <c r="AN31" s="152">
        <f t="shared" si="0"/>
        <v>3</v>
      </c>
      <c r="AO31" s="89"/>
      <c r="AP31" s="139">
        <f t="shared" si="6"/>
        <v>0</v>
      </c>
      <c r="AQ31" s="65"/>
      <c r="AR31" s="65"/>
      <c r="AS31" s="137" t="str">
        <f>$G$31</f>
        <v>Acciones de control u operativos en materia de convivencia relacionados con articulos pirotécnicos y sustancias peligrosas Realizados</v>
      </c>
      <c r="AT31" s="152">
        <f t="shared" si="1"/>
        <v>3</v>
      </c>
      <c r="AU31" s="89"/>
      <c r="AV31" s="139">
        <f t="shared" si="7"/>
        <v>0</v>
      </c>
      <c r="AW31" s="72"/>
      <c r="AX31" s="65"/>
      <c r="AY31" s="137" t="str">
        <f>$G$31</f>
        <v>Acciones de control u operativos en materia de convivencia relacionados con articulos pirotécnicos y sustancias peligrosas Realizados</v>
      </c>
      <c r="AZ31" s="152">
        <f t="shared" si="2"/>
        <v>10</v>
      </c>
      <c r="BA31" s="89"/>
      <c r="BB31" s="139">
        <f t="shared" si="8"/>
        <v>0</v>
      </c>
      <c r="BC31" s="139">
        <f t="shared" si="3"/>
        <v>0</v>
      </c>
      <c r="BD31" s="72"/>
    </row>
    <row r="32" spans="1:56" ht="120" customHeight="1">
      <c r="A32" s="62">
        <v>15</v>
      </c>
      <c r="B32" s="183"/>
      <c r="C32" s="177"/>
      <c r="D32" s="132" t="s">
        <v>387</v>
      </c>
      <c r="E32" s="128">
        <v>0.02</v>
      </c>
      <c r="F32" s="172" t="s">
        <v>60</v>
      </c>
      <c r="G32" s="127" t="s">
        <v>166</v>
      </c>
      <c r="H32" s="135" t="s">
        <v>388</v>
      </c>
      <c r="I32" s="172" t="s">
        <v>256</v>
      </c>
      <c r="J32" s="172" t="s">
        <v>101</v>
      </c>
      <c r="K32" s="172" t="s">
        <v>167</v>
      </c>
      <c r="L32" s="129"/>
      <c r="M32" s="129"/>
      <c r="N32" s="129">
        <v>0.85</v>
      </c>
      <c r="O32" s="129">
        <v>0.85</v>
      </c>
      <c r="P32" s="129">
        <v>0.85</v>
      </c>
      <c r="Q32" s="172" t="s">
        <v>66</v>
      </c>
      <c r="R32" s="171" t="s">
        <v>389</v>
      </c>
      <c r="S32" s="171" t="s">
        <v>379</v>
      </c>
      <c r="T32" s="171" t="s">
        <v>390</v>
      </c>
      <c r="U32" s="171" t="s">
        <v>317</v>
      </c>
      <c r="V32" s="65"/>
      <c r="W32" s="65"/>
      <c r="X32" s="65"/>
      <c r="Y32" s="66"/>
      <c r="Z32" s="67"/>
      <c r="AA32" s="124" t="str">
        <f>$G$32</f>
        <v>Porcentaje de auto que avocan conocimiento</v>
      </c>
      <c r="AB32" s="120">
        <f t="shared" si="9"/>
        <v>0</v>
      </c>
      <c r="AC32" s="120" t="s">
        <v>268</v>
      </c>
      <c r="AD32" s="120" t="s">
        <v>268</v>
      </c>
      <c r="AE32" s="120" t="s">
        <v>268</v>
      </c>
      <c r="AF32" s="120" t="s">
        <v>268</v>
      </c>
      <c r="AG32" s="137" t="str">
        <f>$G$32</f>
        <v>Porcentaje de auto que avocan conocimiento</v>
      </c>
      <c r="AH32" s="138">
        <f t="shared" si="4"/>
        <v>0</v>
      </c>
      <c r="AI32" s="89"/>
      <c r="AJ32" s="274" t="s">
        <v>475</v>
      </c>
      <c r="AK32" s="247" t="s">
        <v>440</v>
      </c>
      <c r="AL32" s="246"/>
      <c r="AM32" s="137" t="str">
        <f>$G$32</f>
        <v>Porcentaje de auto que avocan conocimiento</v>
      </c>
      <c r="AN32" s="138">
        <f t="shared" si="0"/>
        <v>0.85</v>
      </c>
      <c r="AO32" s="89"/>
      <c r="AP32" s="139">
        <f t="shared" si="6"/>
        <v>0</v>
      </c>
      <c r="AQ32" s="65"/>
      <c r="AR32" s="65"/>
      <c r="AS32" s="137" t="str">
        <f>$G$32</f>
        <v>Porcentaje de auto que avocan conocimiento</v>
      </c>
      <c r="AT32" s="138">
        <f t="shared" si="1"/>
        <v>0.85</v>
      </c>
      <c r="AU32" s="89"/>
      <c r="AV32" s="139">
        <f t="shared" si="7"/>
        <v>0</v>
      </c>
      <c r="AW32" s="72"/>
      <c r="AX32" s="65"/>
      <c r="AY32" s="137" t="str">
        <f>$G$32</f>
        <v>Porcentaje de auto que avocan conocimiento</v>
      </c>
      <c r="AZ32" s="138">
        <f t="shared" si="2"/>
        <v>0.85</v>
      </c>
      <c r="BA32" s="89"/>
      <c r="BB32" s="139">
        <f t="shared" si="8"/>
        <v>0</v>
      </c>
      <c r="BC32" s="139">
        <f t="shared" si="3"/>
        <v>0</v>
      </c>
      <c r="BD32" s="72"/>
    </row>
    <row r="33" spans="1:56" ht="120" customHeight="1">
      <c r="A33" s="68"/>
      <c r="B33" s="183"/>
      <c r="C33" s="177"/>
      <c r="D33" s="134" t="s">
        <v>391</v>
      </c>
      <c r="E33" s="128">
        <v>0.02</v>
      </c>
      <c r="F33" s="172" t="s">
        <v>60</v>
      </c>
      <c r="G33" s="127" t="s">
        <v>392</v>
      </c>
      <c r="H33" s="136" t="s">
        <v>393</v>
      </c>
      <c r="I33" s="172" t="s">
        <v>256</v>
      </c>
      <c r="J33" s="172" t="s">
        <v>64</v>
      </c>
      <c r="K33" s="172" t="s">
        <v>394</v>
      </c>
      <c r="L33" s="129">
        <v>0</v>
      </c>
      <c r="M33" s="129">
        <v>0</v>
      </c>
      <c r="N33" s="129">
        <v>0.3</v>
      </c>
      <c r="O33" s="129">
        <v>0.5</v>
      </c>
      <c r="P33" s="129">
        <v>0.5</v>
      </c>
      <c r="Q33" s="172" t="s">
        <v>66</v>
      </c>
      <c r="R33" s="171"/>
      <c r="S33" s="171" t="s">
        <v>395</v>
      </c>
      <c r="T33" s="171"/>
      <c r="U33" s="171" t="s">
        <v>396</v>
      </c>
      <c r="V33" s="65"/>
      <c r="W33" s="65"/>
      <c r="X33" s="65"/>
      <c r="Y33" s="66"/>
      <c r="Z33" s="67"/>
      <c r="AA33" s="124"/>
      <c r="AB33" s="120"/>
      <c r="AC33" s="120"/>
      <c r="AD33" s="123"/>
      <c r="AE33" s="119"/>
      <c r="AF33" s="119"/>
      <c r="AG33" s="137"/>
      <c r="AH33" s="138"/>
      <c r="AI33" s="89"/>
      <c r="AJ33" s="249"/>
      <c r="AK33" s="247" t="s">
        <v>440</v>
      </c>
      <c r="AL33" s="246"/>
      <c r="AM33" s="137"/>
      <c r="AN33" s="138"/>
      <c r="AO33" s="89"/>
      <c r="AP33" s="139"/>
      <c r="AQ33" s="65"/>
      <c r="AR33" s="65"/>
      <c r="AS33" s="137"/>
      <c r="AT33" s="138"/>
      <c r="AU33" s="89"/>
      <c r="AV33" s="139"/>
      <c r="AW33" s="72"/>
      <c r="AX33" s="65"/>
      <c r="AY33" s="137"/>
      <c r="AZ33" s="138"/>
      <c r="BA33" s="89"/>
      <c r="BB33" s="139"/>
      <c r="BC33" s="139"/>
      <c r="BD33" s="72"/>
    </row>
    <row r="34" spans="1:56" ht="93.75" customHeight="1" thickBot="1">
      <c r="A34" s="68"/>
      <c r="B34" s="183"/>
      <c r="C34" s="121"/>
      <c r="D34" s="147" t="s">
        <v>95</v>
      </c>
      <c r="E34" s="141">
        <v>0.18</v>
      </c>
      <c r="F34" s="63"/>
      <c r="G34" s="71"/>
      <c r="H34" s="144"/>
      <c r="I34" s="63"/>
      <c r="J34" s="63"/>
      <c r="K34" s="63"/>
      <c r="L34" s="148"/>
      <c r="M34" s="148"/>
      <c r="N34" s="148"/>
      <c r="O34" s="116"/>
      <c r="P34" s="149"/>
      <c r="Q34" s="63"/>
      <c r="R34" s="63"/>
      <c r="S34" s="150"/>
      <c r="T34" s="150"/>
      <c r="U34" s="64"/>
      <c r="V34" s="65"/>
      <c r="W34" s="65"/>
      <c r="X34" s="65"/>
      <c r="Y34" s="66"/>
      <c r="Z34" s="67"/>
      <c r="AA34" s="124"/>
      <c r="AB34" s="120"/>
      <c r="AC34" s="142"/>
      <c r="AD34" s="143"/>
      <c r="AE34" s="119"/>
      <c r="AF34" s="119"/>
      <c r="AG34" s="137"/>
      <c r="AH34" s="138"/>
      <c r="AI34" s="89"/>
      <c r="AJ34" s="249"/>
      <c r="AK34" s="246"/>
      <c r="AL34" s="246"/>
      <c r="AM34" s="137"/>
      <c r="AN34" s="138"/>
      <c r="AO34" s="89"/>
      <c r="AP34" s="139"/>
      <c r="AQ34" s="65"/>
      <c r="AR34" s="65"/>
      <c r="AS34" s="137"/>
      <c r="AT34" s="138">
        <f t="shared" si="1"/>
        <v>0</v>
      </c>
      <c r="AU34" s="89"/>
      <c r="AV34" s="139"/>
      <c r="AW34" s="72"/>
      <c r="AX34" s="65"/>
      <c r="AY34" s="137"/>
      <c r="AZ34" s="138"/>
      <c r="BA34" s="89"/>
      <c r="BB34" s="139"/>
      <c r="BC34" s="139"/>
      <c r="BD34" s="72"/>
    </row>
    <row r="35" spans="1:56" ht="131.25" customHeight="1" thickBot="1">
      <c r="A35" s="61">
        <v>17</v>
      </c>
      <c r="B35" s="183"/>
      <c r="C35" s="178" t="s">
        <v>168</v>
      </c>
      <c r="D35" s="157" t="s">
        <v>169</v>
      </c>
      <c r="E35" s="158">
        <v>0.01</v>
      </c>
      <c r="F35" s="63" t="s">
        <v>73</v>
      </c>
      <c r="G35" s="71" t="s">
        <v>170</v>
      </c>
      <c r="H35" s="71" t="s">
        <v>171</v>
      </c>
      <c r="I35" s="70" t="s">
        <v>172</v>
      </c>
      <c r="J35" s="70" t="s">
        <v>64</v>
      </c>
      <c r="K35" s="63" t="s">
        <v>173</v>
      </c>
      <c r="L35" s="116">
        <v>0.12</v>
      </c>
      <c r="M35" s="116">
        <v>0.5</v>
      </c>
      <c r="N35" s="116">
        <v>0.75</v>
      </c>
      <c r="O35" s="116">
        <v>0.95</v>
      </c>
      <c r="P35" s="116">
        <f>IF(J35="Constante",AVERAGE(L35,M35,N35,O35),IF(J35="SUMA",(SUM(L35,M35,N35,O35)),IF(J35="creciente",O35,O35)))</f>
        <v>0.95</v>
      </c>
      <c r="Q35" s="63" t="s">
        <v>66</v>
      </c>
      <c r="R35" s="63" t="s">
        <v>174</v>
      </c>
      <c r="S35" s="63" t="s">
        <v>175</v>
      </c>
      <c r="T35" s="64" t="s">
        <v>176</v>
      </c>
      <c r="U35" s="64"/>
      <c r="V35" s="65"/>
      <c r="W35" s="65"/>
      <c r="X35" s="65"/>
      <c r="Y35" s="66"/>
      <c r="Z35" s="67"/>
      <c r="AA35" s="124" t="str">
        <f>$G$35</f>
        <v>Porcentaje de Compromisos del Presupuesto de Inversión Directa Disponible a la Vigencia para el FDL</v>
      </c>
      <c r="AB35" s="120">
        <f aca="true" t="shared" si="10" ref="AB35:AB44">L35</f>
        <v>0.12</v>
      </c>
      <c r="AC35" s="159">
        <v>0.1397</v>
      </c>
      <c r="AD35" s="156">
        <v>1</v>
      </c>
      <c r="AE35" s="160" t="s">
        <v>177</v>
      </c>
      <c r="AF35" s="119" t="s">
        <v>178</v>
      </c>
      <c r="AG35" s="137" t="str">
        <f>$G$35</f>
        <v>Porcentaje de Compromisos del Presupuesto de Inversión Directa Disponible a la Vigencia para el FDL</v>
      </c>
      <c r="AH35" s="138">
        <f t="shared" si="4"/>
        <v>0.5</v>
      </c>
      <c r="AI35" s="276">
        <v>0.4088</v>
      </c>
      <c r="AJ35" s="277">
        <f aca="true" t="shared" si="11" ref="AJ35:AJ41">AI35/AH35</f>
        <v>0.8176</v>
      </c>
      <c r="AK35" s="246" t="s">
        <v>442</v>
      </c>
      <c r="AL35" s="264" t="s">
        <v>432</v>
      </c>
      <c r="AM35" s="137" t="str">
        <f>$G$35</f>
        <v>Porcentaje de Compromisos del Presupuesto de Inversión Directa Disponible a la Vigencia para el FDL</v>
      </c>
      <c r="AN35" s="138">
        <f t="shared" si="0"/>
        <v>0.75</v>
      </c>
      <c r="AO35" s="89"/>
      <c r="AP35" s="139">
        <f aca="true" t="shared" si="12" ref="AP35:AP44">AO35/AN35</f>
        <v>0</v>
      </c>
      <c r="AQ35" s="65"/>
      <c r="AR35" s="65"/>
      <c r="AS35" s="137" t="str">
        <f>$G$35</f>
        <v>Porcentaje de Compromisos del Presupuesto de Inversión Directa Disponible a la Vigencia para el FDL</v>
      </c>
      <c r="AT35" s="138">
        <f t="shared" si="1"/>
        <v>0.95</v>
      </c>
      <c r="AU35" s="89"/>
      <c r="AV35" s="139">
        <f aca="true" t="shared" si="13" ref="AV35:AV44">AU35/AT35</f>
        <v>0</v>
      </c>
      <c r="AW35" s="72"/>
      <c r="AX35" s="65"/>
      <c r="AY35" s="137" t="str">
        <f>$G$35</f>
        <v>Porcentaje de Compromisos del Presupuesto de Inversión Directa Disponible a la Vigencia para el FDL</v>
      </c>
      <c r="AZ35" s="138">
        <f t="shared" si="2"/>
        <v>0.95</v>
      </c>
      <c r="BA35" s="89"/>
      <c r="BB35" s="139">
        <f aca="true" t="shared" si="14" ref="BB35:BB44">BA35/AZ35</f>
        <v>0</v>
      </c>
      <c r="BC35" s="139">
        <f t="shared" si="3"/>
        <v>0</v>
      </c>
      <c r="BD35" s="72"/>
    </row>
    <row r="36" spans="1:56" ht="132.75" customHeight="1" thickBot="1">
      <c r="A36" s="62">
        <v>18</v>
      </c>
      <c r="B36" s="183"/>
      <c r="C36" s="179"/>
      <c r="D36" s="157" t="s">
        <v>179</v>
      </c>
      <c r="E36" s="158">
        <v>0.01</v>
      </c>
      <c r="F36" s="63" t="s">
        <v>60</v>
      </c>
      <c r="G36" s="71" t="s">
        <v>180</v>
      </c>
      <c r="H36" s="71" t="s">
        <v>181</v>
      </c>
      <c r="I36" s="70" t="s">
        <v>172</v>
      </c>
      <c r="J36" s="70" t="s">
        <v>64</v>
      </c>
      <c r="K36" s="63" t="s">
        <v>182</v>
      </c>
      <c r="L36" s="116">
        <v>0.01</v>
      </c>
      <c r="M36" s="116">
        <v>0.05</v>
      </c>
      <c r="N36" s="116">
        <v>0.19</v>
      </c>
      <c r="O36" s="116">
        <v>0.3</v>
      </c>
      <c r="P36" s="116">
        <f>IF(J36="Constante",AVERAGE(L36,M36,N36,O36),IF(J36="SUMA",(SUM(L36,M36,N36,O36)),IF(J36="creciente",O36,O36)))</f>
        <v>0.3</v>
      </c>
      <c r="Q36" s="63" t="s">
        <v>66</v>
      </c>
      <c r="R36" s="63" t="s">
        <v>174</v>
      </c>
      <c r="S36" s="63" t="s">
        <v>175</v>
      </c>
      <c r="T36" s="64" t="s">
        <v>176</v>
      </c>
      <c r="U36" s="64"/>
      <c r="V36" s="65"/>
      <c r="W36" s="65"/>
      <c r="X36" s="65"/>
      <c r="Y36" s="66"/>
      <c r="Z36" s="67"/>
      <c r="AA36" s="124" t="str">
        <f>$G$36</f>
        <v>Porcentaje de Giros de Presupuesto de Inversión Directa Realizados</v>
      </c>
      <c r="AB36" s="120">
        <f t="shared" si="10"/>
        <v>0.01</v>
      </c>
      <c r="AC36" s="159">
        <v>0.0164</v>
      </c>
      <c r="AD36" s="123">
        <v>1</v>
      </c>
      <c r="AE36" s="160" t="s">
        <v>183</v>
      </c>
      <c r="AF36" s="119" t="s">
        <v>178</v>
      </c>
      <c r="AG36" s="137" t="str">
        <f>$G$36</f>
        <v>Porcentaje de Giros de Presupuesto de Inversión Directa Realizados</v>
      </c>
      <c r="AH36" s="138">
        <f t="shared" si="4"/>
        <v>0.05</v>
      </c>
      <c r="AI36" s="276">
        <v>0.0373</v>
      </c>
      <c r="AJ36" s="275">
        <f t="shared" si="11"/>
        <v>0.746</v>
      </c>
      <c r="AK36" s="246" t="s">
        <v>431</v>
      </c>
      <c r="AL36" s="264" t="s">
        <v>432</v>
      </c>
      <c r="AM36" s="137" t="str">
        <f>$G$36</f>
        <v>Porcentaje de Giros de Presupuesto de Inversión Directa Realizados</v>
      </c>
      <c r="AN36" s="138">
        <f t="shared" si="0"/>
        <v>0.19</v>
      </c>
      <c r="AO36" s="89"/>
      <c r="AP36" s="139">
        <f t="shared" si="12"/>
        <v>0</v>
      </c>
      <c r="AQ36" s="65"/>
      <c r="AR36" s="65"/>
      <c r="AS36" s="137" t="str">
        <f>$G$36</f>
        <v>Porcentaje de Giros de Presupuesto de Inversión Directa Realizados</v>
      </c>
      <c r="AT36" s="138">
        <f t="shared" si="1"/>
        <v>0.3</v>
      </c>
      <c r="AU36" s="89"/>
      <c r="AV36" s="139">
        <f t="shared" si="13"/>
        <v>0</v>
      </c>
      <c r="AW36" s="72"/>
      <c r="AX36" s="65"/>
      <c r="AY36" s="137" t="str">
        <f>$G$36</f>
        <v>Porcentaje de Giros de Presupuesto de Inversión Directa Realizados</v>
      </c>
      <c r="AZ36" s="138">
        <f t="shared" si="2"/>
        <v>0.3</v>
      </c>
      <c r="BA36" s="89"/>
      <c r="BB36" s="139">
        <f t="shared" si="14"/>
        <v>0</v>
      </c>
      <c r="BC36" s="139">
        <f t="shared" si="3"/>
        <v>0</v>
      </c>
      <c r="BD36" s="72"/>
    </row>
    <row r="37" spans="1:56" ht="147" customHeight="1">
      <c r="A37" s="61">
        <v>19</v>
      </c>
      <c r="B37" s="183"/>
      <c r="C37" s="179"/>
      <c r="D37" s="157" t="s">
        <v>184</v>
      </c>
      <c r="E37" s="158">
        <v>0.02</v>
      </c>
      <c r="F37" s="63" t="s">
        <v>60</v>
      </c>
      <c r="G37" s="71" t="s">
        <v>185</v>
      </c>
      <c r="H37" s="71" t="s">
        <v>186</v>
      </c>
      <c r="I37" s="70" t="s">
        <v>172</v>
      </c>
      <c r="J37" s="70" t="s">
        <v>64</v>
      </c>
      <c r="K37" s="63" t="s">
        <v>187</v>
      </c>
      <c r="L37" s="116">
        <v>0.15</v>
      </c>
      <c r="M37" s="116">
        <v>0.25</v>
      </c>
      <c r="N37" s="116">
        <v>0.35</v>
      </c>
      <c r="O37" s="116">
        <v>0.5</v>
      </c>
      <c r="P37" s="116">
        <v>0.5</v>
      </c>
      <c r="Q37" s="63" t="s">
        <v>66</v>
      </c>
      <c r="R37" s="63" t="s">
        <v>174</v>
      </c>
      <c r="S37" s="63" t="s">
        <v>175</v>
      </c>
      <c r="T37" s="64" t="s">
        <v>176</v>
      </c>
      <c r="U37" s="64"/>
      <c r="V37" s="65"/>
      <c r="W37" s="65"/>
      <c r="X37" s="65"/>
      <c r="Y37" s="66"/>
      <c r="Z37" s="67"/>
      <c r="AA37" s="124" t="str">
        <f>$G$37</f>
        <v>Porcentaje de Giros de Presupuesto Comprometido Constituido como Obligaciones por Pagar de la Vigencia 2017 Realizados</v>
      </c>
      <c r="AB37" s="120">
        <f t="shared" si="10"/>
        <v>0.15</v>
      </c>
      <c r="AC37" s="159">
        <v>0.2418</v>
      </c>
      <c r="AD37" s="123">
        <v>1</v>
      </c>
      <c r="AE37" s="160" t="s">
        <v>188</v>
      </c>
      <c r="AF37" s="119" t="s">
        <v>178</v>
      </c>
      <c r="AG37" s="137" t="str">
        <f>$G$37</f>
        <v>Porcentaje de Giros de Presupuesto Comprometido Constituido como Obligaciones por Pagar de la Vigencia 2017 Realizados</v>
      </c>
      <c r="AH37" s="138">
        <f t="shared" si="4"/>
        <v>0.25</v>
      </c>
      <c r="AI37" s="276">
        <v>0.229</v>
      </c>
      <c r="AJ37" s="275">
        <f t="shared" si="11"/>
        <v>0.916</v>
      </c>
      <c r="AK37" s="253" t="s">
        <v>459</v>
      </c>
      <c r="AL37" s="264" t="s">
        <v>432</v>
      </c>
      <c r="AM37" s="137" t="str">
        <f>$G$37</f>
        <v>Porcentaje de Giros de Presupuesto Comprometido Constituido como Obligaciones por Pagar de la Vigencia 2017 Realizados</v>
      </c>
      <c r="AN37" s="138">
        <f t="shared" si="0"/>
        <v>0.35</v>
      </c>
      <c r="AO37" s="89"/>
      <c r="AP37" s="139">
        <f t="shared" si="12"/>
        <v>0</v>
      </c>
      <c r="AQ37" s="65"/>
      <c r="AR37" s="65"/>
      <c r="AS37" s="137" t="str">
        <f>$G$37</f>
        <v>Porcentaje de Giros de Presupuesto Comprometido Constituido como Obligaciones por Pagar de la Vigencia 2017 Realizados</v>
      </c>
      <c r="AT37" s="138">
        <f t="shared" si="1"/>
        <v>0.5</v>
      </c>
      <c r="AU37" s="89"/>
      <c r="AV37" s="139">
        <f t="shared" si="13"/>
        <v>0</v>
      </c>
      <c r="AW37" s="72"/>
      <c r="AX37" s="65"/>
      <c r="AY37" s="137" t="str">
        <f>$G$37</f>
        <v>Porcentaje de Giros de Presupuesto Comprometido Constituido como Obligaciones por Pagar de la Vigencia 2017 Realizados</v>
      </c>
      <c r="AZ37" s="138">
        <f t="shared" si="2"/>
        <v>0.5</v>
      </c>
      <c r="BA37" s="89"/>
      <c r="BB37" s="139">
        <f t="shared" si="14"/>
        <v>0</v>
      </c>
      <c r="BC37" s="139">
        <f t="shared" si="3"/>
        <v>0</v>
      </c>
      <c r="BD37" s="72"/>
    </row>
    <row r="38" spans="1:56" ht="139.5" customHeight="1" thickBot="1">
      <c r="A38" s="62">
        <v>20</v>
      </c>
      <c r="B38" s="183"/>
      <c r="C38" s="179"/>
      <c r="D38" s="157" t="s">
        <v>189</v>
      </c>
      <c r="E38" s="158">
        <v>0.02</v>
      </c>
      <c r="F38" s="63" t="s">
        <v>60</v>
      </c>
      <c r="G38" s="71" t="s">
        <v>190</v>
      </c>
      <c r="H38" s="71" t="s">
        <v>191</v>
      </c>
      <c r="I38" s="70" t="s">
        <v>192</v>
      </c>
      <c r="J38" s="70" t="s">
        <v>77</v>
      </c>
      <c r="K38" s="70" t="s">
        <v>193</v>
      </c>
      <c r="L38" s="116">
        <v>0</v>
      </c>
      <c r="M38" s="116">
        <v>0.3</v>
      </c>
      <c r="N38" s="116">
        <v>0.5</v>
      </c>
      <c r="O38" s="116">
        <v>0.2</v>
      </c>
      <c r="P38" s="116">
        <v>1</v>
      </c>
      <c r="Q38" s="71" t="s">
        <v>66</v>
      </c>
      <c r="R38" s="71" t="s">
        <v>194</v>
      </c>
      <c r="S38" s="71" t="s">
        <v>195</v>
      </c>
      <c r="T38" s="70" t="s">
        <v>194</v>
      </c>
      <c r="U38" s="64"/>
      <c r="V38" s="65"/>
      <c r="W38" s="65"/>
      <c r="X38" s="65"/>
      <c r="Y38" s="66"/>
      <c r="Z38" s="67"/>
      <c r="AA38" s="124" t="str">
        <f>$G$38</f>
        <v>Porcentaje de Procesos Contractuales de Malla Vial y Parques de la Vigencia 2018 Realizados Utilizando los Pliegos Tipo</v>
      </c>
      <c r="AB38" s="120">
        <f t="shared" si="10"/>
        <v>0</v>
      </c>
      <c r="AC38" s="142">
        <v>0</v>
      </c>
      <c r="AD38" s="143"/>
      <c r="AE38" s="119" t="s">
        <v>196</v>
      </c>
      <c r="AF38" s="119" t="s">
        <v>165</v>
      </c>
      <c r="AG38" s="137" t="str">
        <f>$G$38</f>
        <v>Porcentaje de Procesos Contractuales de Malla Vial y Parques de la Vigencia 2018 Realizados Utilizando los Pliegos Tipo</v>
      </c>
      <c r="AH38" s="138">
        <f t="shared" si="4"/>
        <v>0.3</v>
      </c>
      <c r="AI38" s="245">
        <v>0.3</v>
      </c>
      <c r="AJ38" s="275">
        <f t="shared" si="11"/>
        <v>1</v>
      </c>
      <c r="AK38" s="246" t="s">
        <v>463</v>
      </c>
      <c r="AL38" s="271" t="s">
        <v>464</v>
      </c>
      <c r="AM38" s="137" t="str">
        <f>$G$38</f>
        <v>Porcentaje de Procesos Contractuales de Malla Vial y Parques de la Vigencia 2018 Realizados Utilizando los Pliegos Tipo</v>
      </c>
      <c r="AN38" s="138">
        <f t="shared" si="0"/>
        <v>0.5</v>
      </c>
      <c r="AO38" s="89"/>
      <c r="AP38" s="139">
        <f t="shared" si="12"/>
        <v>0</v>
      </c>
      <c r="AQ38" s="65"/>
      <c r="AR38" s="65"/>
      <c r="AS38" s="137" t="str">
        <f>$G$38</f>
        <v>Porcentaje de Procesos Contractuales de Malla Vial y Parques de la Vigencia 2018 Realizados Utilizando los Pliegos Tipo</v>
      </c>
      <c r="AT38" s="138">
        <f t="shared" si="1"/>
        <v>0.2</v>
      </c>
      <c r="AU38" s="89"/>
      <c r="AV38" s="139">
        <f t="shared" si="13"/>
        <v>0</v>
      </c>
      <c r="AW38" s="72"/>
      <c r="AX38" s="65"/>
      <c r="AY38" s="137" t="str">
        <f>$G$38</f>
        <v>Porcentaje de Procesos Contractuales de Malla Vial y Parques de la Vigencia 2018 Realizados Utilizando los Pliegos Tipo</v>
      </c>
      <c r="AZ38" s="138">
        <f t="shared" si="2"/>
        <v>1</v>
      </c>
      <c r="BA38" s="89"/>
      <c r="BB38" s="139">
        <f t="shared" si="14"/>
        <v>0</v>
      </c>
      <c r="BC38" s="139">
        <f t="shared" si="3"/>
        <v>0</v>
      </c>
      <c r="BD38" s="72"/>
    </row>
    <row r="39" spans="1:56" ht="301.5" customHeight="1">
      <c r="A39" s="61">
        <v>21</v>
      </c>
      <c r="B39" s="183"/>
      <c r="C39" s="179"/>
      <c r="D39" s="157" t="s">
        <v>197</v>
      </c>
      <c r="E39" s="158">
        <v>0.04</v>
      </c>
      <c r="F39" s="63" t="s">
        <v>60</v>
      </c>
      <c r="G39" s="71" t="s">
        <v>198</v>
      </c>
      <c r="H39" s="71" t="s">
        <v>199</v>
      </c>
      <c r="I39" s="70" t="s">
        <v>200</v>
      </c>
      <c r="J39" s="70" t="s">
        <v>101</v>
      </c>
      <c r="K39" s="70" t="s">
        <v>201</v>
      </c>
      <c r="L39" s="116">
        <v>1</v>
      </c>
      <c r="M39" s="116">
        <v>1</v>
      </c>
      <c r="N39" s="116">
        <v>1</v>
      </c>
      <c r="O39" s="116">
        <v>1</v>
      </c>
      <c r="P39" s="116">
        <f>IF(J39="Constante",AVERAGE(L39,M39,N39,O39),IF(J39="SUMA",(SUM(L39,M39,N39,O39)),IF(J39="creciente",O39,O39)))</f>
        <v>1</v>
      </c>
      <c r="Q39" s="63" t="s">
        <v>66</v>
      </c>
      <c r="R39" s="63" t="s">
        <v>202</v>
      </c>
      <c r="S39" s="71" t="s">
        <v>203</v>
      </c>
      <c r="T39" s="63" t="s">
        <v>202</v>
      </c>
      <c r="U39" s="64"/>
      <c r="V39" s="65"/>
      <c r="W39" s="65"/>
      <c r="X39" s="65"/>
      <c r="Y39" s="66"/>
      <c r="Z39" s="67"/>
      <c r="AA39" s="124" t="str">
        <f>$G$39</f>
        <v>Porcentaje de Publicación de los Procesos Contractuales del FDL y Modificaciones Contractuales Realizado</v>
      </c>
      <c r="AB39" s="120">
        <f t="shared" si="10"/>
        <v>1</v>
      </c>
      <c r="AC39" s="120">
        <v>1</v>
      </c>
      <c r="AD39" s="123">
        <f>AC39/AB39</f>
        <v>1</v>
      </c>
      <c r="AE39" s="119" t="s">
        <v>204</v>
      </c>
      <c r="AF39" s="119" t="s">
        <v>205</v>
      </c>
      <c r="AG39" s="137" t="str">
        <f>$G$39</f>
        <v>Porcentaje de Publicación de los Procesos Contractuales del FDL y Modificaciones Contractuales Realizado</v>
      </c>
      <c r="AH39" s="138">
        <f t="shared" si="4"/>
        <v>1</v>
      </c>
      <c r="AI39" s="245">
        <v>1</v>
      </c>
      <c r="AJ39" s="275">
        <f t="shared" si="11"/>
        <v>1</v>
      </c>
      <c r="AK39" s="246" t="s">
        <v>443</v>
      </c>
      <c r="AL39" s="246" t="s">
        <v>444</v>
      </c>
      <c r="AM39" s="137" t="str">
        <f>$G$39</f>
        <v>Porcentaje de Publicación de los Procesos Contractuales del FDL y Modificaciones Contractuales Realizado</v>
      </c>
      <c r="AN39" s="138">
        <f t="shared" si="0"/>
        <v>1</v>
      </c>
      <c r="AO39" s="89"/>
      <c r="AP39" s="139">
        <f t="shared" si="12"/>
        <v>0</v>
      </c>
      <c r="AQ39" s="65"/>
      <c r="AR39" s="65"/>
      <c r="AS39" s="137" t="str">
        <f>$G$39</f>
        <v>Porcentaje de Publicación de los Procesos Contractuales del FDL y Modificaciones Contractuales Realizado</v>
      </c>
      <c r="AT39" s="138">
        <f t="shared" si="1"/>
        <v>1</v>
      </c>
      <c r="AU39" s="89"/>
      <c r="AV39" s="139">
        <f t="shared" si="13"/>
        <v>0</v>
      </c>
      <c r="AW39" s="72"/>
      <c r="AX39" s="65"/>
      <c r="AY39" s="137" t="str">
        <f>$G$39</f>
        <v>Porcentaje de Publicación de los Procesos Contractuales del FDL y Modificaciones Contractuales Realizado</v>
      </c>
      <c r="AZ39" s="138">
        <f t="shared" si="2"/>
        <v>1</v>
      </c>
      <c r="BA39" s="89"/>
      <c r="BB39" s="139">
        <f t="shared" si="14"/>
        <v>0</v>
      </c>
      <c r="BC39" s="139">
        <f t="shared" si="3"/>
        <v>0</v>
      </c>
      <c r="BD39" s="72"/>
    </row>
    <row r="40" spans="1:56" ht="122.25" customHeight="1" thickBot="1">
      <c r="A40" s="62">
        <v>22</v>
      </c>
      <c r="B40" s="183"/>
      <c r="C40" s="179"/>
      <c r="D40" s="157" t="s">
        <v>206</v>
      </c>
      <c r="E40" s="158">
        <v>0.02</v>
      </c>
      <c r="F40" s="63" t="s">
        <v>60</v>
      </c>
      <c r="G40" s="71" t="s">
        <v>207</v>
      </c>
      <c r="H40" s="71" t="s">
        <v>207</v>
      </c>
      <c r="I40" s="70" t="s">
        <v>208</v>
      </c>
      <c r="J40" s="63" t="s">
        <v>64</v>
      </c>
      <c r="K40" s="63" t="s">
        <v>209</v>
      </c>
      <c r="L40" s="116">
        <v>0.01</v>
      </c>
      <c r="M40" s="116">
        <v>0.05</v>
      </c>
      <c r="N40" s="116">
        <v>0.5</v>
      </c>
      <c r="O40" s="116">
        <v>0.8</v>
      </c>
      <c r="P40" s="116">
        <v>0.8</v>
      </c>
      <c r="Q40" s="63" t="s">
        <v>66</v>
      </c>
      <c r="R40" s="63" t="s">
        <v>210</v>
      </c>
      <c r="S40" s="71" t="s">
        <v>203</v>
      </c>
      <c r="T40" s="64" t="s">
        <v>202</v>
      </c>
      <c r="U40" s="64"/>
      <c r="V40" s="65"/>
      <c r="W40" s="65"/>
      <c r="X40" s="65"/>
      <c r="Y40" s="66"/>
      <c r="Z40" s="67"/>
      <c r="AA40" s="124" t="str">
        <f>$G$40</f>
        <v>Porcentaje de bienes de caracteristicas tecnicas uniformes de común utilización aquiridos a través del portal CCE</v>
      </c>
      <c r="AB40" s="120">
        <f t="shared" si="10"/>
        <v>0.01</v>
      </c>
      <c r="AC40" s="120">
        <v>0.01</v>
      </c>
      <c r="AD40" s="123">
        <f>AC40/AB40</f>
        <v>1</v>
      </c>
      <c r="AE40" s="119" t="s">
        <v>211</v>
      </c>
      <c r="AF40" s="119" t="s">
        <v>212</v>
      </c>
      <c r="AG40" s="137" t="str">
        <f>$G$40</f>
        <v>Porcentaje de bienes de caracteristicas tecnicas uniformes de común utilización aquiridos a través del portal CCE</v>
      </c>
      <c r="AH40" s="138">
        <f t="shared" si="4"/>
        <v>0.05</v>
      </c>
      <c r="AI40" s="89">
        <v>0</v>
      </c>
      <c r="AJ40" s="249">
        <f t="shared" si="11"/>
        <v>0</v>
      </c>
      <c r="AK40" s="246" t="s">
        <v>445</v>
      </c>
      <c r="AL40" s="246" t="s">
        <v>458</v>
      </c>
      <c r="AM40" s="137" t="str">
        <f>$G$40</f>
        <v>Porcentaje de bienes de caracteristicas tecnicas uniformes de común utilización aquiridos a través del portal CCE</v>
      </c>
      <c r="AN40" s="138">
        <f t="shared" si="0"/>
        <v>0.5</v>
      </c>
      <c r="AO40" s="89"/>
      <c r="AP40" s="139">
        <f t="shared" si="12"/>
        <v>0</v>
      </c>
      <c r="AQ40" s="65"/>
      <c r="AR40" s="65"/>
      <c r="AS40" s="137" t="str">
        <f>$G$40</f>
        <v>Porcentaje de bienes de caracteristicas tecnicas uniformes de común utilización aquiridos a través del portal CCE</v>
      </c>
      <c r="AT40" s="138">
        <f t="shared" si="1"/>
        <v>0.8</v>
      </c>
      <c r="AU40" s="89"/>
      <c r="AV40" s="139">
        <f t="shared" si="13"/>
        <v>0</v>
      </c>
      <c r="AW40" s="72"/>
      <c r="AX40" s="65"/>
      <c r="AY40" s="137" t="str">
        <f>$G$40</f>
        <v>Porcentaje de bienes de caracteristicas tecnicas uniformes de común utilización aquiridos a través del portal CCE</v>
      </c>
      <c r="AZ40" s="138">
        <f t="shared" si="2"/>
        <v>0.8</v>
      </c>
      <c r="BA40" s="89"/>
      <c r="BB40" s="139">
        <f t="shared" si="14"/>
        <v>0</v>
      </c>
      <c r="BC40" s="139">
        <f t="shared" si="3"/>
        <v>0</v>
      </c>
      <c r="BD40" s="72"/>
    </row>
    <row r="41" spans="1:56" ht="308.25" customHeight="1">
      <c r="A41" s="61">
        <v>23</v>
      </c>
      <c r="B41" s="183"/>
      <c r="C41" s="179"/>
      <c r="D41" s="157" t="s">
        <v>213</v>
      </c>
      <c r="E41" s="158">
        <v>0.02</v>
      </c>
      <c r="F41" s="63" t="s">
        <v>60</v>
      </c>
      <c r="G41" s="71" t="s">
        <v>214</v>
      </c>
      <c r="H41" s="71" t="s">
        <v>215</v>
      </c>
      <c r="I41" s="70" t="s">
        <v>216</v>
      </c>
      <c r="J41" s="70" t="s">
        <v>101</v>
      </c>
      <c r="K41" s="63" t="s">
        <v>217</v>
      </c>
      <c r="L41" s="116">
        <v>1</v>
      </c>
      <c r="M41" s="116">
        <v>1</v>
      </c>
      <c r="N41" s="116">
        <v>1</v>
      </c>
      <c r="O41" s="116">
        <v>1</v>
      </c>
      <c r="P41" s="116">
        <v>1</v>
      </c>
      <c r="Q41" s="63" t="s">
        <v>66</v>
      </c>
      <c r="R41" s="63" t="s">
        <v>218</v>
      </c>
      <c r="S41" s="63" t="s">
        <v>219</v>
      </c>
      <c r="T41" s="64" t="s">
        <v>220</v>
      </c>
      <c r="U41" s="64"/>
      <c r="V41" s="65"/>
      <c r="W41" s="65"/>
      <c r="X41" s="65"/>
      <c r="Y41" s="66"/>
      <c r="Z41" s="67"/>
      <c r="AA41" s="124" t="str">
        <f>$G$41</f>
        <v>Porcentaje de Lineamientos Establecidos en la Directiva 12 de 2016 o Aquella que la Modifique Aplicados</v>
      </c>
      <c r="AB41" s="120">
        <f t="shared" si="10"/>
        <v>1</v>
      </c>
      <c r="AC41" s="120">
        <v>1</v>
      </c>
      <c r="AD41" s="123">
        <f>AC41/AB41</f>
        <v>1</v>
      </c>
      <c r="AE41" s="119" t="s">
        <v>221</v>
      </c>
      <c r="AF41" s="119" t="s">
        <v>222</v>
      </c>
      <c r="AG41" s="137" t="str">
        <f>$G$41</f>
        <v>Porcentaje de Lineamientos Establecidos en la Directiva 12 de 2016 o Aquella que la Modifique Aplicados</v>
      </c>
      <c r="AH41" s="138">
        <f t="shared" si="4"/>
        <v>1</v>
      </c>
      <c r="AI41" s="245">
        <v>1</v>
      </c>
      <c r="AJ41" s="275">
        <f t="shared" si="11"/>
        <v>1</v>
      </c>
      <c r="AK41" s="254" t="s">
        <v>446</v>
      </c>
      <c r="AL41" s="246" t="s">
        <v>447</v>
      </c>
      <c r="AM41" s="137" t="str">
        <f>$G$41</f>
        <v>Porcentaje de Lineamientos Establecidos en la Directiva 12 de 2016 o Aquella que la Modifique Aplicados</v>
      </c>
      <c r="AN41" s="138">
        <f t="shared" si="0"/>
        <v>1</v>
      </c>
      <c r="AO41" s="89"/>
      <c r="AP41" s="139">
        <f t="shared" si="12"/>
        <v>0</v>
      </c>
      <c r="AQ41" s="65"/>
      <c r="AR41" s="65"/>
      <c r="AS41" s="137" t="str">
        <f>$G$41</f>
        <v>Porcentaje de Lineamientos Establecidos en la Directiva 12 de 2016 o Aquella que la Modifique Aplicados</v>
      </c>
      <c r="AT41" s="138">
        <f t="shared" si="1"/>
        <v>1</v>
      </c>
      <c r="AU41" s="89"/>
      <c r="AV41" s="139">
        <f t="shared" si="13"/>
        <v>0</v>
      </c>
      <c r="AW41" s="72"/>
      <c r="AX41" s="65"/>
      <c r="AY41" s="137" t="str">
        <f>$G$41</f>
        <v>Porcentaje de Lineamientos Establecidos en la Directiva 12 de 2016 o Aquella que la Modifique Aplicados</v>
      </c>
      <c r="AZ41" s="138">
        <f t="shared" si="2"/>
        <v>1</v>
      </c>
      <c r="BA41" s="89"/>
      <c r="BB41" s="139">
        <f t="shared" si="14"/>
        <v>0</v>
      </c>
      <c r="BC41" s="139">
        <f t="shared" si="3"/>
        <v>0</v>
      </c>
      <c r="BD41" s="72"/>
    </row>
    <row r="42" spans="1:56" s="202" customFormat="1" ht="122.25" customHeight="1" thickBot="1">
      <c r="A42" s="203">
        <v>24</v>
      </c>
      <c r="B42" s="192"/>
      <c r="C42" s="204"/>
      <c r="D42" s="205" t="s">
        <v>223</v>
      </c>
      <c r="E42" s="206">
        <v>0.01</v>
      </c>
      <c r="F42" s="149" t="s">
        <v>60</v>
      </c>
      <c r="G42" s="207" t="s">
        <v>224</v>
      </c>
      <c r="H42" s="149" t="s">
        <v>225</v>
      </c>
      <c r="I42" s="149" t="s">
        <v>226</v>
      </c>
      <c r="J42" s="149" t="s">
        <v>101</v>
      </c>
      <c r="K42" s="149" t="s">
        <v>227</v>
      </c>
      <c r="L42" s="116">
        <v>0</v>
      </c>
      <c r="M42" s="116">
        <v>0</v>
      </c>
      <c r="N42" s="116">
        <v>0</v>
      </c>
      <c r="O42" s="116">
        <v>1</v>
      </c>
      <c r="P42" s="116">
        <v>1</v>
      </c>
      <c r="Q42" s="149" t="s">
        <v>66</v>
      </c>
      <c r="R42" s="149" t="s">
        <v>228</v>
      </c>
      <c r="S42" s="207" t="s">
        <v>203</v>
      </c>
      <c r="T42" s="124" t="s">
        <v>228</v>
      </c>
      <c r="U42" s="124"/>
      <c r="V42" s="125"/>
      <c r="W42" s="125"/>
      <c r="X42" s="125"/>
      <c r="Y42" s="66"/>
      <c r="Z42" s="197"/>
      <c r="AA42" s="124" t="str">
        <f>$G$42</f>
        <v>Porcentaje de Ejecución del Plan de Implementación del SIPSE Local</v>
      </c>
      <c r="AB42" s="120">
        <f t="shared" si="10"/>
        <v>0</v>
      </c>
      <c r="AC42" s="142">
        <v>0</v>
      </c>
      <c r="AD42" s="143"/>
      <c r="AE42" s="119" t="s">
        <v>229</v>
      </c>
      <c r="AF42" s="119"/>
      <c r="AG42" s="125" t="str">
        <f>$G$42</f>
        <v>Porcentaje de Ejecución del Plan de Implementación del SIPSE Local</v>
      </c>
      <c r="AH42" s="198">
        <v>1</v>
      </c>
      <c r="AI42" s="198">
        <v>1</v>
      </c>
      <c r="AJ42" s="198">
        <v>1</v>
      </c>
      <c r="AK42" s="247" t="s">
        <v>472</v>
      </c>
      <c r="AL42" s="247" t="s">
        <v>473</v>
      </c>
      <c r="AM42" s="125" t="str">
        <f>$G$42</f>
        <v>Porcentaje de Ejecución del Plan de Implementación del SIPSE Local</v>
      </c>
      <c r="AN42" s="198">
        <f t="shared" si="0"/>
        <v>0</v>
      </c>
      <c r="AO42" s="199"/>
      <c r="AP42" s="200" t="e">
        <f t="shared" si="12"/>
        <v>#DIV/0!</v>
      </c>
      <c r="AQ42" s="125"/>
      <c r="AR42" s="125"/>
      <c r="AS42" s="125" t="str">
        <f>$G$42</f>
        <v>Porcentaje de Ejecución del Plan de Implementación del SIPSE Local</v>
      </c>
      <c r="AT42" s="198">
        <f t="shared" si="1"/>
        <v>1</v>
      </c>
      <c r="AU42" s="199"/>
      <c r="AV42" s="200">
        <f t="shared" si="13"/>
        <v>0</v>
      </c>
      <c r="AW42" s="201"/>
      <c r="AX42" s="125"/>
      <c r="AY42" s="125" t="str">
        <f>$G$42</f>
        <v>Porcentaje de Ejecución del Plan de Implementación del SIPSE Local</v>
      </c>
      <c r="AZ42" s="198">
        <f t="shared" si="2"/>
        <v>1</v>
      </c>
      <c r="BA42" s="199"/>
      <c r="BB42" s="200">
        <f t="shared" si="14"/>
        <v>0</v>
      </c>
      <c r="BC42" s="200">
        <f t="shared" si="3"/>
        <v>0</v>
      </c>
      <c r="BD42" s="201"/>
    </row>
    <row r="43" spans="1:56" s="202" customFormat="1" ht="129" customHeight="1">
      <c r="A43" s="191">
        <v>25</v>
      </c>
      <c r="B43" s="192"/>
      <c r="C43" s="204"/>
      <c r="D43" s="208" t="s">
        <v>230</v>
      </c>
      <c r="E43" s="117">
        <v>0.01</v>
      </c>
      <c r="F43" s="149" t="s">
        <v>60</v>
      </c>
      <c r="G43" s="207" t="s">
        <v>231</v>
      </c>
      <c r="H43" s="149" t="s">
        <v>232</v>
      </c>
      <c r="I43" s="149" t="s">
        <v>233</v>
      </c>
      <c r="J43" s="149" t="s">
        <v>77</v>
      </c>
      <c r="K43" s="149" t="s">
        <v>234</v>
      </c>
      <c r="L43" s="116">
        <v>1</v>
      </c>
      <c r="M43" s="116">
        <v>1</v>
      </c>
      <c r="N43" s="116">
        <v>1</v>
      </c>
      <c r="O43" s="116">
        <v>1</v>
      </c>
      <c r="P43" s="116">
        <v>1</v>
      </c>
      <c r="Q43" s="149" t="s">
        <v>66</v>
      </c>
      <c r="R43" s="149" t="s">
        <v>235</v>
      </c>
      <c r="S43" s="124" t="s">
        <v>236</v>
      </c>
      <c r="T43" s="124" t="s">
        <v>237</v>
      </c>
      <c r="U43" s="124"/>
      <c r="V43" s="125"/>
      <c r="W43" s="125"/>
      <c r="X43" s="125"/>
      <c r="Y43" s="66"/>
      <c r="Z43" s="197"/>
      <c r="AA43" s="124" t="str">
        <f>$G$43</f>
        <v>Porcentaje de asistencia a las jornadas programadas por la Dirección Financiera de la SDG</v>
      </c>
      <c r="AB43" s="120">
        <f t="shared" si="10"/>
        <v>1</v>
      </c>
      <c r="AC43" s="118">
        <v>1</v>
      </c>
      <c r="AD43" s="156">
        <f>AC43/AB43</f>
        <v>1</v>
      </c>
      <c r="AE43" s="119" t="s">
        <v>238</v>
      </c>
      <c r="AF43" s="119" t="s">
        <v>239</v>
      </c>
      <c r="AG43" s="125" t="str">
        <f>$G$43</f>
        <v>Porcentaje de asistencia a las jornadas programadas por la Dirección Financiera de la SDG</v>
      </c>
      <c r="AH43" s="198">
        <f t="shared" si="4"/>
        <v>1</v>
      </c>
      <c r="AI43" s="198">
        <v>1</v>
      </c>
      <c r="AJ43" s="198">
        <v>1</v>
      </c>
      <c r="AK43" s="246" t="s">
        <v>471</v>
      </c>
      <c r="AL43" s="247" t="s">
        <v>410</v>
      </c>
      <c r="AM43" s="125" t="str">
        <f>$G$43</f>
        <v>Porcentaje de asistencia a las jornadas programadas por la Dirección Financiera de la SDG</v>
      </c>
      <c r="AN43" s="198">
        <f t="shared" si="0"/>
        <v>1</v>
      </c>
      <c r="AO43" s="199"/>
      <c r="AP43" s="200">
        <f t="shared" si="12"/>
        <v>0</v>
      </c>
      <c r="AQ43" s="125"/>
      <c r="AR43" s="125"/>
      <c r="AS43" s="125" t="str">
        <f>$G$43</f>
        <v>Porcentaje de asistencia a las jornadas programadas por la Dirección Financiera de la SDG</v>
      </c>
      <c r="AT43" s="198">
        <f t="shared" si="1"/>
        <v>1</v>
      </c>
      <c r="AU43" s="199"/>
      <c r="AV43" s="200">
        <f t="shared" si="13"/>
        <v>0</v>
      </c>
      <c r="AW43" s="201"/>
      <c r="AX43" s="125"/>
      <c r="AY43" s="125" t="str">
        <f>$G$43</f>
        <v>Porcentaje de asistencia a las jornadas programadas por la Dirección Financiera de la SDG</v>
      </c>
      <c r="AZ43" s="198">
        <f t="shared" si="2"/>
        <v>1</v>
      </c>
      <c r="BA43" s="199"/>
      <c r="BB43" s="200">
        <f t="shared" si="14"/>
        <v>0</v>
      </c>
      <c r="BC43" s="200">
        <f t="shared" si="3"/>
        <v>0</v>
      </c>
      <c r="BD43" s="201"/>
    </row>
    <row r="44" spans="1:56" ht="160.5" customHeight="1">
      <c r="A44" s="62">
        <v>26</v>
      </c>
      <c r="B44" s="183"/>
      <c r="C44" s="179"/>
      <c r="D44" s="161" t="s">
        <v>240</v>
      </c>
      <c r="E44" s="141">
        <v>0.01</v>
      </c>
      <c r="F44" s="63" t="s">
        <v>73</v>
      </c>
      <c r="G44" s="71" t="s">
        <v>241</v>
      </c>
      <c r="H44" s="63" t="s">
        <v>242</v>
      </c>
      <c r="I44" s="63" t="s">
        <v>243</v>
      </c>
      <c r="J44" s="63" t="s">
        <v>101</v>
      </c>
      <c r="K44" s="63" t="s">
        <v>244</v>
      </c>
      <c r="L44" s="116">
        <v>1</v>
      </c>
      <c r="M44" s="116">
        <v>1</v>
      </c>
      <c r="N44" s="116">
        <v>1</v>
      </c>
      <c r="O44" s="116">
        <v>1</v>
      </c>
      <c r="P44" s="116">
        <v>1</v>
      </c>
      <c r="Q44" s="63" t="s">
        <v>66</v>
      </c>
      <c r="R44" s="63" t="s">
        <v>245</v>
      </c>
      <c r="S44" s="64" t="s">
        <v>246</v>
      </c>
      <c r="T44" s="63" t="s">
        <v>245</v>
      </c>
      <c r="U44" s="64"/>
      <c r="V44" s="65"/>
      <c r="W44" s="65"/>
      <c r="X44" s="65"/>
      <c r="Y44" s="66"/>
      <c r="Z44" s="67"/>
      <c r="AA44" s="124" t="str">
        <f>$G$44</f>
        <v>Porcentaje de reporte de información insumo para contabilidad</v>
      </c>
      <c r="AB44" s="120">
        <f t="shared" si="10"/>
        <v>1</v>
      </c>
      <c r="AC44" s="120">
        <v>1</v>
      </c>
      <c r="AD44" s="123">
        <f>AC44/AB44</f>
        <v>1</v>
      </c>
      <c r="AE44" s="119" t="s">
        <v>409</v>
      </c>
      <c r="AF44" s="119" t="s">
        <v>410</v>
      </c>
      <c r="AG44" s="137" t="str">
        <f>$G$44</f>
        <v>Porcentaje de reporte de información insumo para contabilidad</v>
      </c>
      <c r="AH44" s="138">
        <f t="shared" si="4"/>
        <v>1</v>
      </c>
      <c r="AI44" s="245">
        <v>0.8</v>
      </c>
      <c r="AJ44" s="245">
        <v>0.8</v>
      </c>
      <c r="AK44" s="246" t="s">
        <v>457</v>
      </c>
      <c r="AL44" s="246"/>
      <c r="AM44" s="137" t="str">
        <f>$G$44</f>
        <v>Porcentaje de reporte de información insumo para contabilidad</v>
      </c>
      <c r="AN44" s="138">
        <f t="shared" si="0"/>
        <v>1</v>
      </c>
      <c r="AO44" s="89"/>
      <c r="AP44" s="139">
        <f t="shared" si="12"/>
        <v>0</v>
      </c>
      <c r="AQ44" s="65"/>
      <c r="AR44" s="65"/>
      <c r="AS44" s="137" t="str">
        <f>$G$44</f>
        <v>Porcentaje de reporte de información insumo para contabilidad</v>
      </c>
      <c r="AT44" s="138">
        <f t="shared" si="1"/>
        <v>1</v>
      </c>
      <c r="AU44" s="89"/>
      <c r="AV44" s="139">
        <f t="shared" si="13"/>
        <v>0</v>
      </c>
      <c r="AW44" s="72"/>
      <c r="AX44" s="65"/>
      <c r="AY44" s="137" t="str">
        <f>$G$44</f>
        <v>Porcentaje de reporte de información insumo para contabilidad</v>
      </c>
      <c r="AZ44" s="138">
        <f t="shared" si="2"/>
        <v>1</v>
      </c>
      <c r="BA44" s="89"/>
      <c r="BB44" s="139">
        <f t="shared" si="14"/>
        <v>0</v>
      </c>
      <c r="BC44" s="139">
        <f t="shared" si="3"/>
        <v>0</v>
      </c>
      <c r="BD44" s="72"/>
    </row>
    <row r="45" spans="1:56" ht="93.75" customHeight="1" thickBot="1">
      <c r="A45" s="73"/>
      <c r="B45" s="183"/>
      <c r="C45" s="179"/>
      <c r="D45" s="147" t="s">
        <v>95</v>
      </c>
      <c r="E45" s="141">
        <v>0.17</v>
      </c>
      <c r="F45" s="162"/>
      <c r="G45" s="163"/>
      <c r="H45" s="163"/>
      <c r="I45" s="162"/>
      <c r="J45" s="63"/>
      <c r="K45" s="63"/>
      <c r="L45" s="164"/>
      <c r="M45" s="164"/>
      <c r="N45" s="164"/>
      <c r="O45" s="164"/>
      <c r="P45" s="165"/>
      <c r="Q45" s="162"/>
      <c r="R45" s="162"/>
      <c r="S45" s="166"/>
      <c r="T45" s="166"/>
      <c r="U45" s="166"/>
      <c r="V45" s="167"/>
      <c r="W45" s="167"/>
      <c r="X45" s="167"/>
      <c r="Y45" s="168"/>
      <c r="Z45" s="169"/>
      <c r="AA45" s="124"/>
      <c r="AB45" s="120"/>
      <c r="AC45" s="142"/>
      <c r="AD45" s="143"/>
      <c r="AE45" s="119"/>
      <c r="AF45" s="119"/>
      <c r="AG45" s="137"/>
      <c r="AH45" s="138"/>
      <c r="AI45" s="89"/>
      <c r="AJ45" s="139"/>
      <c r="AK45" s="246"/>
      <c r="AL45" s="246"/>
      <c r="AM45" s="137"/>
      <c r="AN45" s="138"/>
      <c r="AO45" s="89"/>
      <c r="AP45" s="139"/>
      <c r="AQ45" s="65"/>
      <c r="AR45" s="65"/>
      <c r="AS45" s="137"/>
      <c r="AT45" s="138"/>
      <c r="AU45" s="89"/>
      <c r="AV45" s="139"/>
      <c r="AW45" s="72"/>
      <c r="AX45" s="65"/>
      <c r="AY45" s="137"/>
      <c r="AZ45" s="138"/>
      <c r="BA45" s="89"/>
      <c r="BB45" s="139"/>
      <c r="BC45" s="139"/>
      <c r="BD45" s="72"/>
    </row>
    <row r="46" spans="1:56" ht="231" customHeight="1" thickBot="1">
      <c r="A46" s="61">
        <v>27</v>
      </c>
      <c r="B46" s="183"/>
      <c r="C46" s="180" t="s">
        <v>247</v>
      </c>
      <c r="D46" s="69" t="s">
        <v>248</v>
      </c>
      <c r="E46" s="141">
        <v>0.07</v>
      </c>
      <c r="F46" s="63" t="s">
        <v>60</v>
      </c>
      <c r="G46" s="144" t="s">
        <v>249</v>
      </c>
      <c r="H46" s="69" t="s">
        <v>250</v>
      </c>
      <c r="I46" s="63" t="s">
        <v>251</v>
      </c>
      <c r="J46" s="63" t="s">
        <v>101</v>
      </c>
      <c r="K46" s="63" t="s">
        <v>252</v>
      </c>
      <c r="L46" s="116">
        <v>1</v>
      </c>
      <c r="M46" s="116">
        <v>1</v>
      </c>
      <c r="N46" s="116">
        <v>1</v>
      </c>
      <c r="O46" s="116">
        <v>1</v>
      </c>
      <c r="P46" s="116">
        <v>1</v>
      </c>
      <c r="Q46" s="63" t="s">
        <v>66</v>
      </c>
      <c r="R46" s="63"/>
      <c r="S46" s="64" t="s">
        <v>246</v>
      </c>
      <c r="T46" s="64"/>
      <c r="U46" s="64"/>
      <c r="V46" s="167"/>
      <c r="W46" s="167"/>
      <c r="X46" s="167"/>
      <c r="Y46" s="168"/>
      <c r="Z46" s="169"/>
      <c r="AA46" s="124" t="str">
        <f>$G$46</f>
        <v>Porcentaje de Requerimientos Asignados a la Alcaldia Local Respondidos</v>
      </c>
      <c r="AB46" s="120">
        <f>L46</f>
        <v>1</v>
      </c>
      <c r="AC46" s="120">
        <v>0.45</v>
      </c>
      <c r="AD46" s="156">
        <f>AC46/AB46</f>
        <v>0.45</v>
      </c>
      <c r="AE46" s="119" t="s">
        <v>253</v>
      </c>
      <c r="AF46" s="119" t="s">
        <v>254</v>
      </c>
      <c r="AG46" s="137" t="str">
        <f>$G$46</f>
        <v>Porcentaje de Requerimientos Asignados a la Alcaldia Local Respondidos</v>
      </c>
      <c r="AH46" s="138">
        <f t="shared" si="4"/>
        <v>1</v>
      </c>
      <c r="AI46" s="245">
        <v>0.745</v>
      </c>
      <c r="AJ46" s="245">
        <v>0.745</v>
      </c>
      <c r="AK46" s="248" t="s">
        <v>448</v>
      </c>
      <c r="AL46" s="265" t="s">
        <v>254</v>
      </c>
      <c r="AM46" s="137" t="str">
        <f>$G$46</f>
        <v>Porcentaje de Requerimientos Asignados a la Alcaldia Local Respondidos</v>
      </c>
      <c r="AN46" s="138">
        <f t="shared" si="0"/>
        <v>1</v>
      </c>
      <c r="AO46" s="89"/>
      <c r="AP46" s="139">
        <f>AO46/AN46</f>
        <v>0</v>
      </c>
      <c r="AQ46" s="65"/>
      <c r="AR46" s="65"/>
      <c r="AS46" s="137" t="str">
        <f>$G$46</f>
        <v>Porcentaje de Requerimientos Asignados a la Alcaldia Local Respondidos</v>
      </c>
      <c r="AT46" s="138">
        <f t="shared" si="1"/>
        <v>1</v>
      </c>
      <c r="AU46" s="89"/>
      <c r="AV46" s="139">
        <f>AU46/AT46</f>
        <v>0</v>
      </c>
      <c r="AW46" s="72"/>
      <c r="AX46" s="65"/>
      <c r="AY46" s="137" t="str">
        <f>$G$46</f>
        <v>Porcentaje de Requerimientos Asignados a la Alcaldia Local Respondidos</v>
      </c>
      <c r="AZ46" s="138">
        <f t="shared" si="2"/>
        <v>1</v>
      </c>
      <c r="BA46" s="89"/>
      <c r="BB46" s="139">
        <f>BA46/AZ46</f>
        <v>0</v>
      </c>
      <c r="BC46" s="139">
        <f t="shared" si="3"/>
        <v>0</v>
      </c>
      <c r="BD46" s="72"/>
    </row>
    <row r="47" spans="1:56" ht="93.75" customHeight="1" thickBot="1">
      <c r="A47" s="61"/>
      <c r="B47" s="183"/>
      <c r="C47" s="181"/>
      <c r="D47" s="147" t="s">
        <v>95</v>
      </c>
      <c r="E47" s="141">
        <v>0.07</v>
      </c>
      <c r="F47" s="63"/>
      <c r="G47" s="144"/>
      <c r="H47" s="144"/>
      <c r="I47" s="63"/>
      <c r="J47" s="63"/>
      <c r="K47" s="63"/>
      <c r="L47" s="151"/>
      <c r="M47" s="151"/>
      <c r="N47" s="151"/>
      <c r="O47" s="151"/>
      <c r="P47" s="151"/>
      <c r="Q47" s="63"/>
      <c r="R47" s="63"/>
      <c r="S47" s="64"/>
      <c r="T47" s="64"/>
      <c r="U47" s="64"/>
      <c r="V47" s="167"/>
      <c r="W47" s="167"/>
      <c r="X47" s="167"/>
      <c r="Y47" s="168"/>
      <c r="Z47" s="169"/>
      <c r="AA47" s="124"/>
      <c r="AB47" s="120"/>
      <c r="AC47" s="142"/>
      <c r="AD47" s="143"/>
      <c r="AE47" s="119"/>
      <c r="AF47" s="119"/>
      <c r="AG47" s="137"/>
      <c r="AH47" s="138"/>
      <c r="AI47" s="89"/>
      <c r="AJ47" s="139"/>
      <c r="AK47" s="246"/>
      <c r="AL47" s="246"/>
      <c r="AM47" s="137"/>
      <c r="AN47" s="138"/>
      <c r="AO47" s="89"/>
      <c r="AP47" s="139"/>
      <c r="AQ47" s="65"/>
      <c r="AR47" s="65"/>
      <c r="AS47" s="137"/>
      <c r="AT47" s="138"/>
      <c r="AU47" s="89"/>
      <c r="AV47" s="139"/>
      <c r="AW47" s="72"/>
      <c r="AX47" s="65"/>
      <c r="AY47" s="137"/>
      <c r="AZ47" s="138"/>
      <c r="BA47" s="89"/>
      <c r="BB47" s="139"/>
      <c r="BC47" s="139"/>
      <c r="BD47" s="72"/>
    </row>
    <row r="48" spans="1:56" s="202" customFormat="1" ht="177.75" customHeight="1">
      <c r="A48" s="191">
        <v>28</v>
      </c>
      <c r="B48" s="192"/>
      <c r="C48" s="209" t="s">
        <v>255</v>
      </c>
      <c r="D48" s="176" t="s">
        <v>411</v>
      </c>
      <c r="E48" s="210">
        <v>0.05</v>
      </c>
      <c r="F48" s="173" t="s">
        <v>73</v>
      </c>
      <c r="G48" s="211" t="s">
        <v>412</v>
      </c>
      <c r="H48" s="211" t="s">
        <v>413</v>
      </c>
      <c r="I48" s="173">
        <v>2137</v>
      </c>
      <c r="J48" s="212" t="s">
        <v>77</v>
      </c>
      <c r="K48" s="212" t="s">
        <v>414</v>
      </c>
      <c r="L48" s="173"/>
      <c r="M48" s="173"/>
      <c r="N48" s="174" t="s">
        <v>429</v>
      </c>
      <c r="O48" s="174" t="s">
        <v>430</v>
      </c>
      <c r="P48" s="174">
        <v>1</v>
      </c>
      <c r="Q48" s="173" t="s">
        <v>66</v>
      </c>
      <c r="R48" s="213" t="s">
        <v>257</v>
      </c>
      <c r="S48" s="213" t="s">
        <v>415</v>
      </c>
      <c r="T48" s="214" t="s">
        <v>416</v>
      </c>
      <c r="U48" s="214" t="s">
        <v>317</v>
      </c>
      <c r="V48" s="125"/>
      <c r="W48" s="125"/>
      <c r="X48" s="125"/>
      <c r="Y48" s="66"/>
      <c r="Z48" s="197"/>
      <c r="AA48" s="124" t="str">
        <f>$G$48</f>
        <v>TRD de contratos aplicada para la serie de contratos en la alcaldía local para la documentación producida entre el 29 de diciembre de 2006 al 29 de septiembre de 2016</v>
      </c>
      <c r="AB48" s="142">
        <f>L48</f>
        <v>0</v>
      </c>
      <c r="AC48" s="142" t="s">
        <v>268</v>
      </c>
      <c r="AD48" s="142" t="s">
        <v>268</v>
      </c>
      <c r="AE48" s="142" t="s">
        <v>268</v>
      </c>
      <c r="AF48" s="142" t="s">
        <v>268</v>
      </c>
      <c r="AG48" s="125" t="str">
        <f>$G$48</f>
        <v>TRD de contratos aplicada para la serie de contratos en la alcaldía local para la documentación producida entre el 29 de diciembre de 2006 al 29 de septiembre de 2016</v>
      </c>
      <c r="AH48" s="199">
        <f t="shared" si="4"/>
        <v>0</v>
      </c>
      <c r="AI48" s="199"/>
      <c r="AJ48" s="200" t="s">
        <v>475</v>
      </c>
      <c r="AK48" s="247" t="s">
        <v>440</v>
      </c>
      <c r="AL48" s="247"/>
      <c r="AM48" s="125" t="str">
        <f>$G$48</f>
        <v>TRD de contratos aplicada para la serie de contratos en la alcaldía local para la documentación producida entre el 29 de diciembre de 2006 al 29 de septiembre de 2016</v>
      </c>
      <c r="AN48" s="199" t="str">
        <f t="shared" si="0"/>
        <v>50% (1018)</v>
      </c>
      <c r="AO48" s="199"/>
      <c r="AP48" s="200" t="e">
        <f>AO48/AN48</f>
        <v>#VALUE!</v>
      </c>
      <c r="AQ48" s="125"/>
      <c r="AR48" s="125"/>
      <c r="AS48" s="125" t="str">
        <f>$G$48</f>
        <v>TRD de contratos aplicada para la serie de contratos en la alcaldía local para la documentación producida entre el 29 de diciembre de 2006 al 29 de septiembre de 2016</v>
      </c>
      <c r="AT48" s="199" t="str">
        <f t="shared" si="1"/>
        <v>50% (1019)</v>
      </c>
      <c r="AU48" s="199"/>
      <c r="AV48" s="200" t="e">
        <f>AU48/AT48</f>
        <v>#VALUE!</v>
      </c>
      <c r="AW48" s="201"/>
      <c r="AX48" s="125"/>
      <c r="AY48" s="125" t="str">
        <f>$G$48</f>
        <v>TRD de contratos aplicada para la serie de contratos en la alcaldía local para la documentación producida entre el 29 de diciembre de 2006 al 29 de septiembre de 2016</v>
      </c>
      <c r="AZ48" s="199">
        <f t="shared" si="2"/>
        <v>1</v>
      </c>
      <c r="BA48" s="199"/>
      <c r="BB48" s="200">
        <f>BA48/AZ48</f>
        <v>0</v>
      </c>
      <c r="BC48" s="200">
        <f t="shared" si="3"/>
        <v>0</v>
      </c>
      <c r="BD48" s="201"/>
    </row>
    <row r="49" spans="1:56" ht="81" customHeight="1" thickBot="1">
      <c r="A49" s="73"/>
      <c r="B49" s="183"/>
      <c r="C49" s="181"/>
      <c r="D49" s="147" t="s">
        <v>95</v>
      </c>
      <c r="E49" s="141">
        <v>0.05</v>
      </c>
      <c r="F49" s="63"/>
      <c r="G49" s="144"/>
      <c r="H49" s="144"/>
      <c r="I49" s="63"/>
      <c r="J49" s="63"/>
      <c r="K49" s="63"/>
      <c r="L49" s="116"/>
      <c r="M49" s="116"/>
      <c r="N49" s="116"/>
      <c r="O49" s="116"/>
      <c r="P49" s="149"/>
      <c r="Q49" s="63"/>
      <c r="R49" s="63"/>
      <c r="S49" s="64"/>
      <c r="T49" s="64"/>
      <c r="U49" s="64"/>
      <c r="V49" s="65"/>
      <c r="W49" s="65"/>
      <c r="X49" s="65"/>
      <c r="Y49" s="66"/>
      <c r="Z49" s="67"/>
      <c r="AA49" s="124"/>
      <c r="AB49" s="120"/>
      <c r="AC49" s="142"/>
      <c r="AD49" s="143"/>
      <c r="AE49" s="119"/>
      <c r="AF49" s="119"/>
      <c r="AG49" s="137"/>
      <c r="AH49" s="138"/>
      <c r="AI49" s="89"/>
      <c r="AJ49" s="139"/>
      <c r="AK49" s="246"/>
      <c r="AL49" s="246"/>
      <c r="AM49" s="137"/>
      <c r="AN49" s="138"/>
      <c r="AO49" s="89"/>
      <c r="AP49" s="139"/>
      <c r="AQ49" s="65"/>
      <c r="AR49" s="65"/>
      <c r="AS49" s="137"/>
      <c r="AT49" s="138"/>
      <c r="AU49" s="89"/>
      <c r="AV49" s="139"/>
      <c r="AW49" s="72"/>
      <c r="AX49" s="65"/>
      <c r="AY49" s="137"/>
      <c r="AZ49" s="138"/>
      <c r="BA49" s="89"/>
      <c r="BB49" s="139"/>
      <c r="BC49" s="139"/>
      <c r="BD49" s="72"/>
    </row>
    <row r="50" spans="1:56" s="202" customFormat="1" ht="114.75" customHeight="1" thickBot="1">
      <c r="A50" s="191">
        <v>29</v>
      </c>
      <c r="B50" s="192"/>
      <c r="C50" s="209" t="s">
        <v>258</v>
      </c>
      <c r="D50" s="176" t="s">
        <v>417</v>
      </c>
      <c r="E50" s="210">
        <v>0.05</v>
      </c>
      <c r="F50" s="212" t="s">
        <v>60</v>
      </c>
      <c r="G50" s="215" t="s">
        <v>418</v>
      </c>
      <c r="H50" s="212" t="s">
        <v>419</v>
      </c>
      <c r="I50" s="212" t="s">
        <v>256</v>
      </c>
      <c r="J50" s="212" t="s">
        <v>101</v>
      </c>
      <c r="K50" s="212" t="s">
        <v>420</v>
      </c>
      <c r="L50" s="175"/>
      <c r="M50" s="175"/>
      <c r="N50" s="175">
        <v>1</v>
      </c>
      <c r="O50" s="175">
        <v>1</v>
      </c>
      <c r="P50" s="175">
        <v>1</v>
      </c>
      <c r="Q50" s="212" t="s">
        <v>66</v>
      </c>
      <c r="R50" s="214" t="s">
        <v>421</v>
      </c>
      <c r="S50" s="214" t="s">
        <v>422</v>
      </c>
      <c r="T50" s="214" t="s">
        <v>423</v>
      </c>
      <c r="U50" s="214" t="s">
        <v>317</v>
      </c>
      <c r="V50" s="125"/>
      <c r="W50" s="125"/>
      <c r="X50" s="125"/>
      <c r="Y50" s="66"/>
      <c r="Z50" s="197"/>
      <c r="AA50" s="124" t="str">
        <f>$G$50</f>
        <v>Porcentaje del lineamientos de gestión de TIC Impartidas por la DTI del nivel central Cumplidas</v>
      </c>
      <c r="AB50" s="120">
        <f>L50</f>
        <v>0</v>
      </c>
      <c r="AC50" s="142" t="s">
        <v>268</v>
      </c>
      <c r="AD50" s="142" t="s">
        <v>268</v>
      </c>
      <c r="AE50" s="142" t="s">
        <v>268</v>
      </c>
      <c r="AF50" s="142" t="s">
        <v>268</v>
      </c>
      <c r="AG50" s="125" t="str">
        <f>$G$50</f>
        <v>Porcentaje del lineamientos de gestión de TIC Impartidas por la DTI del nivel central Cumplidas</v>
      </c>
      <c r="AH50" s="198">
        <f t="shared" si="4"/>
        <v>0</v>
      </c>
      <c r="AI50" s="216"/>
      <c r="AJ50" s="200" t="s">
        <v>475</v>
      </c>
      <c r="AK50" s="247" t="s">
        <v>440</v>
      </c>
      <c r="AL50" s="247"/>
      <c r="AM50" s="125" t="str">
        <f>$G$50</f>
        <v>Porcentaje del lineamientos de gestión de TIC Impartidas por la DTI del nivel central Cumplidas</v>
      </c>
      <c r="AN50" s="198">
        <f t="shared" si="0"/>
        <v>1</v>
      </c>
      <c r="AO50" s="216"/>
      <c r="AP50" s="200">
        <f>AO50/AN50</f>
        <v>0</v>
      </c>
      <c r="AQ50" s="125"/>
      <c r="AR50" s="125"/>
      <c r="AS50" s="125" t="str">
        <f>$G$50</f>
        <v>Porcentaje del lineamientos de gestión de TIC Impartidas por la DTI del nivel central Cumplidas</v>
      </c>
      <c r="AT50" s="198">
        <f t="shared" si="1"/>
        <v>1</v>
      </c>
      <c r="AU50" s="216"/>
      <c r="AV50" s="200">
        <f>AU50/AT50</f>
        <v>0</v>
      </c>
      <c r="AW50" s="201"/>
      <c r="AX50" s="125"/>
      <c r="AY50" s="125" t="str">
        <f>$G$50</f>
        <v>Porcentaje del lineamientos de gestión de TIC Impartidas por la DTI del nivel central Cumplidas</v>
      </c>
      <c r="AZ50" s="198">
        <f t="shared" si="2"/>
        <v>1</v>
      </c>
      <c r="BA50" s="216"/>
      <c r="BB50" s="200">
        <f>BA50/AZ50</f>
        <v>0</v>
      </c>
      <c r="BC50" s="200">
        <f t="shared" si="3"/>
        <v>0</v>
      </c>
      <c r="BD50" s="201"/>
    </row>
    <row r="51" spans="1:56" ht="93.75" customHeight="1" thickBot="1">
      <c r="A51" s="61"/>
      <c r="B51" s="184"/>
      <c r="C51" s="181"/>
      <c r="D51" s="147" t="s">
        <v>95</v>
      </c>
      <c r="E51" s="141">
        <v>0.05</v>
      </c>
      <c r="F51" s="63"/>
      <c r="G51" s="144"/>
      <c r="H51" s="63"/>
      <c r="I51" s="63"/>
      <c r="J51" s="63"/>
      <c r="K51" s="63"/>
      <c r="L51" s="116"/>
      <c r="M51" s="116"/>
      <c r="N51" s="116"/>
      <c r="O51" s="116"/>
      <c r="P51" s="116"/>
      <c r="Q51" s="63"/>
      <c r="R51" s="63"/>
      <c r="S51" s="64"/>
      <c r="T51" s="64"/>
      <c r="U51" s="64"/>
      <c r="V51" s="65"/>
      <c r="W51" s="65"/>
      <c r="X51" s="65"/>
      <c r="Y51" s="66"/>
      <c r="Z51" s="67"/>
      <c r="AA51" s="124"/>
      <c r="AB51" s="120"/>
      <c r="AC51" s="154"/>
      <c r="AD51" s="143"/>
      <c r="AE51" s="119"/>
      <c r="AF51" s="119"/>
      <c r="AG51" s="137"/>
      <c r="AH51" s="138"/>
      <c r="AI51" s="170"/>
      <c r="AJ51" s="139"/>
      <c r="AK51" s="246"/>
      <c r="AL51" s="246"/>
      <c r="AM51" s="137"/>
      <c r="AN51" s="138"/>
      <c r="AO51" s="170"/>
      <c r="AP51" s="139"/>
      <c r="AQ51" s="65"/>
      <c r="AR51" s="65"/>
      <c r="AS51" s="137"/>
      <c r="AT51" s="138"/>
      <c r="AU51" s="170"/>
      <c r="AV51" s="139"/>
      <c r="AW51" s="72"/>
      <c r="AX51" s="65"/>
      <c r="AY51" s="137"/>
      <c r="AZ51" s="138"/>
      <c r="BA51" s="170"/>
      <c r="BB51" s="139"/>
      <c r="BC51" s="139"/>
      <c r="BD51" s="72"/>
    </row>
    <row r="52" spans="1:56" s="202" customFormat="1" ht="218.25" customHeight="1" thickBot="1">
      <c r="A52" s="191">
        <v>30</v>
      </c>
      <c r="B52" s="308" t="s">
        <v>259</v>
      </c>
      <c r="C52" s="288" t="s">
        <v>260</v>
      </c>
      <c r="D52" s="217" t="s">
        <v>373</v>
      </c>
      <c r="E52" s="223">
        <v>0.03</v>
      </c>
      <c r="F52" s="218" t="s">
        <v>261</v>
      </c>
      <c r="G52" s="217" t="s">
        <v>262</v>
      </c>
      <c r="H52" s="217" t="s">
        <v>263</v>
      </c>
      <c r="I52" s="219"/>
      <c r="J52" s="149" t="s">
        <v>77</v>
      </c>
      <c r="K52" s="220" t="s">
        <v>264</v>
      </c>
      <c r="L52" s="221">
        <v>0</v>
      </c>
      <c r="M52" s="221">
        <v>0</v>
      </c>
      <c r="N52" s="221">
        <v>0</v>
      </c>
      <c r="O52" s="221">
        <v>1</v>
      </c>
      <c r="P52" s="221">
        <v>1</v>
      </c>
      <c r="Q52" s="212" t="s">
        <v>66</v>
      </c>
      <c r="R52" s="149" t="s">
        <v>265</v>
      </c>
      <c r="S52" s="124"/>
      <c r="T52" s="124"/>
      <c r="U52" s="124"/>
      <c r="V52" s="125"/>
      <c r="W52" s="125"/>
      <c r="X52" s="125"/>
      <c r="Y52" s="66"/>
      <c r="Z52" s="197"/>
      <c r="AA52" s="124" t="str">
        <f>$G$52</f>
        <v>Ejercicios de evaluación de los requisitos legales aplicables el proceso/Alcaldía realizados</v>
      </c>
      <c r="AB52" s="142">
        <f aca="true" t="shared" si="15" ref="AB52:AB58">L52</f>
        <v>0</v>
      </c>
      <c r="AC52" s="142">
        <v>0</v>
      </c>
      <c r="AD52" s="143"/>
      <c r="AE52" s="119" t="s">
        <v>266</v>
      </c>
      <c r="AF52" s="119" t="s">
        <v>267</v>
      </c>
      <c r="AG52" s="125" t="str">
        <f>$G$52</f>
        <v>Ejercicios de evaluación de los requisitos legales aplicables el proceso/Alcaldía realizados</v>
      </c>
      <c r="AH52" s="199">
        <f t="shared" si="4"/>
        <v>0</v>
      </c>
      <c r="AI52" s="199"/>
      <c r="AJ52" s="200" t="s">
        <v>475</v>
      </c>
      <c r="AK52" s="247"/>
      <c r="AL52" s="247"/>
      <c r="AM52" s="125" t="str">
        <f>$G$52</f>
        <v>Ejercicios de evaluación de los requisitos legales aplicables el proceso/Alcaldía realizados</v>
      </c>
      <c r="AN52" s="199">
        <f t="shared" si="0"/>
        <v>0</v>
      </c>
      <c r="AO52" s="199"/>
      <c r="AP52" s="200" t="e">
        <f aca="true" t="shared" si="16" ref="AP52:AP58">AO52/AN52</f>
        <v>#DIV/0!</v>
      </c>
      <c r="AQ52" s="125"/>
      <c r="AR52" s="125"/>
      <c r="AS52" s="125" t="str">
        <f>$G$52</f>
        <v>Ejercicios de evaluación de los requisitos legales aplicables el proceso/Alcaldía realizados</v>
      </c>
      <c r="AT52" s="199">
        <f t="shared" si="1"/>
        <v>1</v>
      </c>
      <c r="AU52" s="199"/>
      <c r="AV52" s="200">
        <f aca="true" t="shared" si="17" ref="AV52:AV58">AU52/AT52</f>
        <v>0</v>
      </c>
      <c r="AW52" s="201"/>
      <c r="AX52" s="125"/>
      <c r="AY52" s="125" t="str">
        <f>$G$52</f>
        <v>Ejercicios de evaluación de los requisitos legales aplicables el proceso/Alcaldía realizados</v>
      </c>
      <c r="AZ52" s="199">
        <f t="shared" si="2"/>
        <v>1</v>
      </c>
      <c r="BA52" s="199"/>
      <c r="BB52" s="200">
        <f aca="true" t="shared" si="18" ref="BB52:BB58">BA52/AZ52</f>
        <v>0</v>
      </c>
      <c r="BC52" s="200">
        <f t="shared" si="3"/>
        <v>0</v>
      </c>
      <c r="BD52" s="201"/>
    </row>
    <row r="53" spans="1:56" s="202" customFormat="1" ht="162" customHeight="1">
      <c r="A53" s="191">
        <v>32</v>
      </c>
      <c r="B53" s="309"/>
      <c r="C53" s="289"/>
      <c r="D53" s="217" t="s">
        <v>270</v>
      </c>
      <c r="E53" s="223">
        <v>0.03</v>
      </c>
      <c r="F53" s="218" t="s">
        <v>261</v>
      </c>
      <c r="G53" s="217" t="s">
        <v>271</v>
      </c>
      <c r="H53" s="217" t="s">
        <v>272</v>
      </c>
      <c r="I53" s="222"/>
      <c r="J53" s="222" t="s">
        <v>77</v>
      </c>
      <c r="K53" s="220" t="s">
        <v>271</v>
      </c>
      <c r="L53" s="221">
        <v>0</v>
      </c>
      <c r="M53" s="221">
        <v>1</v>
      </c>
      <c r="N53" s="221">
        <v>0</v>
      </c>
      <c r="O53" s="221">
        <v>1</v>
      </c>
      <c r="P53" s="221">
        <v>2</v>
      </c>
      <c r="Q53" s="195" t="s">
        <v>66</v>
      </c>
      <c r="R53" s="149" t="s">
        <v>273</v>
      </c>
      <c r="S53" s="124"/>
      <c r="T53" s="124"/>
      <c r="U53" s="124"/>
      <c r="V53" s="125"/>
      <c r="W53" s="125"/>
      <c r="X53" s="125"/>
      <c r="Y53" s="66"/>
      <c r="Z53" s="197"/>
      <c r="AA53" s="124" t="str">
        <f>$G$53</f>
        <v>Mediciones de desempeño ambiental realizadas en el proceso/alcaldia local</v>
      </c>
      <c r="AB53" s="142">
        <f t="shared" si="15"/>
        <v>0</v>
      </c>
      <c r="AC53" s="142">
        <v>0</v>
      </c>
      <c r="AD53" s="143" t="s">
        <v>268</v>
      </c>
      <c r="AE53" s="119" t="s">
        <v>269</v>
      </c>
      <c r="AF53" s="119"/>
      <c r="AG53" s="125" t="str">
        <f>$G$53</f>
        <v>Mediciones de desempeño ambiental realizadas en el proceso/alcaldia local</v>
      </c>
      <c r="AH53" s="199">
        <f t="shared" si="4"/>
        <v>1</v>
      </c>
      <c r="AI53" s="199">
        <v>1</v>
      </c>
      <c r="AJ53" s="278">
        <v>1</v>
      </c>
      <c r="AK53" s="247" t="s">
        <v>469</v>
      </c>
      <c r="AL53" s="247" t="s">
        <v>470</v>
      </c>
      <c r="AM53" s="125" t="str">
        <f>$G$53</f>
        <v>Mediciones de desempeño ambiental realizadas en el proceso/alcaldia local</v>
      </c>
      <c r="AN53" s="199">
        <f t="shared" si="0"/>
        <v>0</v>
      </c>
      <c r="AO53" s="199"/>
      <c r="AP53" s="200" t="e">
        <f t="shared" si="16"/>
        <v>#DIV/0!</v>
      </c>
      <c r="AQ53" s="125"/>
      <c r="AR53" s="125"/>
      <c r="AS53" s="125" t="str">
        <f>$G$53</f>
        <v>Mediciones de desempeño ambiental realizadas en el proceso/alcaldia local</v>
      </c>
      <c r="AT53" s="199">
        <f t="shared" si="1"/>
        <v>1</v>
      </c>
      <c r="AU53" s="199"/>
      <c r="AV53" s="200">
        <f t="shared" si="17"/>
        <v>0</v>
      </c>
      <c r="AW53" s="201"/>
      <c r="AX53" s="125"/>
      <c r="AY53" s="125" t="str">
        <f>$G$53</f>
        <v>Mediciones de desempeño ambiental realizadas en el proceso/alcaldia local</v>
      </c>
      <c r="AZ53" s="199">
        <f t="shared" si="2"/>
        <v>2</v>
      </c>
      <c r="BA53" s="199"/>
      <c r="BB53" s="200">
        <f t="shared" si="18"/>
        <v>0</v>
      </c>
      <c r="BC53" s="200">
        <f t="shared" si="3"/>
        <v>0</v>
      </c>
      <c r="BD53" s="201"/>
    </row>
    <row r="54" spans="1:56" s="202" customFormat="1" ht="408.75" customHeight="1" thickBot="1">
      <c r="A54" s="203">
        <v>33</v>
      </c>
      <c r="B54" s="309"/>
      <c r="C54" s="289"/>
      <c r="D54" s="217" t="s">
        <v>274</v>
      </c>
      <c r="E54" s="281">
        <v>0.025</v>
      </c>
      <c r="F54" s="218" t="s">
        <v>261</v>
      </c>
      <c r="G54" s="217" t="s">
        <v>275</v>
      </c>
      <c r="H54" s="217" t="s">
        <v>276</v>
      </c>
      <c r="I54" s="222">
        <v>658</v>
      </c>
      <c r="J54" s="222" t="s">
        <v>311</v>
      </c>
      <c r="K54" s="224" t="s">
        <v>398</v>
      </c>
      <c r="L54" s="231">
        <v>108</v>
      </c>
      <c r="M54" s="231">
        <v>58</v>
      </c>
      <c r="N54" s="231">
        <v>20</v>
      </c>
      <c r="O54" s="232">
        <v>0</v>
      </c>
      <c r="P54" s="232">
        <v>0</v>
      </c>
      <c r="Q54" s="149" t="s">
        <v>66</v>
      </c>
      <c r="R54" s="149" t="s">
        <v>424</v>
      </c>
      <c r="S54" s="124" t="s">
        <v>425</v>
      </c>
      <c r="T54" s="124"/>
      <c r="U54" s="124"/>
      <c r="V54" s="125"/>
      <c r="W54" s="125"/>
      <c r="X54" s="125"/>
      <c r="Y54" s="66"/>
      <c r="Z54" s="197"/>
      <c r="AA54" s="124" t="str">
        <f>$G$54</f>
        <v>Disminución de requerimientos ciudadanos vencidos asignados al proceso/Alcaldía Local</v>
      </c>
      <c r="AB54" s="142">
        <v>108</v>
      </c>
      <c r="AC54" s="142">
        <v>108</v>
      </c>
      <c r="AD54" s="156">
        <v>1</v>
      </c>
      <c r="AE54" s="119" t="s">
        <v>426</v>
      </c>
      <c r="AF54" s="119" t="s">
        <v>427</v>
      </c>
      <c r="AG54" s="125" t="str">
        <f>$G$54</f>
        <v>Disminución de requerimientos ciudadanos vencidos asignados al proceso/Alcaldía Local</v>
      </c>
      <c r="AH54" s="199">
        <f t="shared" si="4"/>
        <v>58</v>
      </c>
      <c r="AI54" s="199">
        <v>69</v>
      </c>
      <c r="AJ54" s="280">
        <f>+(AC54-AI54)/(AB54-AH54)</f>
        <v>0.78</v>
      </c>
      <c r="AK54" s="247" t="s">
        <v>474</v>
      </c>
      <c r="AL54" s="247"/>
      <c r="AM54" s="125" t="str">
        <f>$G$54</f>
        <v>Disminución de requerimientos ciudadanos vencidos asignados al proceso/Alcaldía Local</v>
      </c>
      <c r="AN54" s="199">
        <f t="shared" si="0"/>
        <v>20</v>
      </c>
      <c r="AO54" s="199"/>
      <c r="AP54" s="200">
        <f t="shared" si="16"/>
        <v>0</v>
      </c>
      <c r="AQ54" s="125"/>
      <c r="AR54" s="125"/>
      <c r="AS54" s="125" t="str">
        <f>$G$54</f>
        <v>Disminución de requerimientos ciudadanos vencidos asignados al proceso/Alcaldía Local</v>
      </c>
      <c r="AT54" s="199">
        <f t="shared" si="1"/>
        <v>0</v>
      </c>
      <c r="AU54" s="199"/>
      <c r="AV54" s="200" t="e">
        <f t="shared" si="17"/>
        <v>#DIV/0!</v>
      </c>
      <c r="AW54" s="201"/>
      <c r="AX54" s="125"/>
      <c r="AY54" s="125" t="str">
        <f>$G$54</f>
        <v>Disminución de requerimientos ciudadanos vencidos asignados al proceso/Alcaldía Local</v>
      </c>
      <c r="AZ54" s="199">
        <f t="shared" si="2"/>
        <v>0</v>
      </c>
      <c r="BA54" s="199"/>
      <c r="BB54" s="200" t="e">
        <f t="shared" si="18"/>
        <v>#DIV/0!</v>
      </c>
      <c r="BC54" s="200" t="e">
        <f t="shared" si="3"/>
        <v>#DIV/0!</v>
      </c>
      <c r="BD54" s="201"/>
    </row>
    <row r="55" spans="1:56" s="202" customFormat="1" ht="294.75" customHeight="1">
      <c r="A55" s="191">
        <v>34</v>
      </c>
      <c r="B55" s="309"/>
      <c r="C55" s="289"/>
      <c r="D55" s="217" t="s">
        <v>277</v>
      </c>
      <c r="E55" s="282">
        <v>0.025</v>
      </c>
      <c r="F55" s="218" t="s">
        <v>261</v>
      </c>
      <c r="G55" s="217" t="s">
        <v>278</v>
      </c>
      <c r="H55" s="217" t="s">
        <v>279</v>
      </c>
      <c r="I55" s="222"/>
      <c r="J55" s="222" t="s">
        <v>77</v>
      </c>
      <c r="K55" s="220" t="s">
        <v>280</v>
      </c>
      <c r="L55" s="221">
        <v>0</v>
      </c>
      <c r="M55" s="221">
        <v>1</v>
      </c>
      <c r="N55" s="221">
        <v>1</v>
      </c>
      <c r="O55" s="221">
        <v>0</v>
      </c>
      <c r="P55" s="221">
        <v>2</v>
      </c>
      <c r="Q55" s="195" t="s">
        <v>66</v>
      </c>
      <c r="R55" s="131" t="s">
        <v>281</v>
      </c>
      <c r="S55" s="131" t="s">
        <v>399</v>
      </c>
      <c r="T55" s="131" t="s">
        <v>400</v>
      </c>
      <c r="U55" s="131" t="s">
        <v>317</v>
      </c>
      <c r="V55" s="125"/>
      <c r="W55" s="125"/>
      <c r="X55" s="125"/>
      <c r="Y55" s="66"/>
      <c r="Z55" s="197"/>
      <c r="AA55" s="124" t="str">
        <f>$G$55</f>
        <v>Buenas practicas y lecciones aprendidas identificadas por proceso o Alcaldía Local en la herramienta de gestión del conocimiento (AGORA)</v>
      </c>
      <c r="AB55" s="142">
        <f t="shared" si="15"/>
        <v>0</v>
      </c>
      <c r="AC55" s="142">
        <v>0</v>
      </c>
      <c r="AD55" s="143" t="s">
        <v>268</v>
      </c>
      <c r="AE55" s="119" t="s">
        <v>269</v>
      </c>
      <c r="AF55" s="119"/>
      <c r="AG55" s="125" t="str">
        <f>$G$55</f>
        <v>Buenas practicas y lecciones aprendidas identificadas por proceso o Alcaldía Local en la herramienta de gestión del conocimiento (AGORA)</v>
      </c>
      <c r="AH55" s="199">
        <f t="shared" si="4"/>
        <v>1</v>
      </c>
      <c r="AI55" s="199">
        <v>1</v>
      </c>
      <c r="AJ55" s="278">
        <v>1</v>
      </c>
      <c r="AK55" s="247" t="s">
        <v>450</v>
      </c>
      <c r="AL55" s="247" t="s">
        <v>281</v>
      </c>
      <c r="AM55" s="125" t="str">
        <f>$G$55</f>
        <v>Buenas practicas y lecciones aprendidas identificadas por proceso o Alcaldía Local en la herramienta de gestión del conocimiento (AGORA)</v>
      </c>
      <c r="AN55" s="199">
        <f t="shared" si="0"/>
        <v>1</v>
      </c>
      <c r="AO55" s="199"/>
      <c r="AP55" s="200">
        <f t="shared" si="16"/>
        <v>0</v>
      </c>
      <c r="AQ55" s="125"/>
      <c r="AR55" s="125"/>
      <c r="AS55" s="125" t="str">
        <f>$G$55</f>
        <v>Buenas practicas y lecciones aprendidas identificadas por proceso o Alcaldía Local en la herramienta de gestión del conocimiento (AGORA)</v>
      </c>
      <c r="AT55" s="199">
        <f t="shared" si="1"/>
        <v>0</v>
      </c>
      <c r="AU55" s="199"/>
      <c r="AV55" s="200" t="e">
        <f t="shared" si="17"/>
        <v>#DIV/0!</v>
      </c>
      <c r="AW55" s="201"/>
      <c r="AX55" s="125"/>
      <c r="AY55" s="125" t="str">
        <f>$G$55</f>
        <v>Buenas practicas y lecciones aprendidas identificadas por proceso o Alcaldía Local en la herramienta de gestión del conocimiento (AGORA)</v>
      </c>
      <c r="AZ55" s="199">
        <f t="shared" si="2"/>
        <v>2</v>
      </c>
      <c r="BA55" s="199"/>
      <c r="BB55" s="200">
        <f t="shared" si="18"/>
        <v>0</v>
      </c>
      <c r="BC55" s="200">
        <f t="shared" si="3"/>
        <v>0</v>
      </c>
      <c r="BD55" s="201"/>
    </row>
    <row r="56" spans="1:56" s="202" customFormat="1" ht="150" customHeight="1" thickBot="1">
      <c r="A56" s="203">
        <v>35</v>
      </c>
      <c r="B56" s="309"/>
      <c r="C56" s="289"/>
      <c r="D56" s="217" t="s">
        <v>282</v>
      </c>
      <c r="E56" s="223">
        <v>0.03</v>
      </c>
      <c r="F56" s="218" t="s">
        <v>261</v>
      </c>
      <c r="G56" s="217" t="s">
        <v>283</v>
      </c>
      <c r="H56" s="217" t="s">
        <v>284</v>
      </c>
      <c r="I56" s="222">
        <v>4039</v>
      </c>
      <c r="J56" s="222" t="s">
        <v>77</v>
      </c>
      <c r="K56" s="220" t="s">
        <v>285</v>
      </c>
      <c r="L56" s="225"/>
      <c r="M56" s="223">
        <v>1</v>
      </c>
      <c r="N56" s="221"/>
      <c r="O56" s="223">
        <v>1</v>
      </c>
      <c r="P56" s="223">
        <v>1</v>
      </c>
      <c r="Q56" s="195" t="s">
        <v>90</v>
      </c>
      <c r="R56" s="131" t="s">
        <v>401</v>
      </c>
      <c r="S56" s="131" t="s">
        <v>399</v>
      </c>
      <c r="T56" s="131" t="s">
        <v>402</v>
      </c>
      <c r="U56" s="131" t="s">
        <v>317</v>
      </c>
      <c r="V56" s="125"/>
      <c r="W56" s="125"/>
      <c r="X56" s="125"/>
      <c r="Y56" s="66"/>
      <c r="Z56" s="197"/>
      <c r="AA56" s="124" t="str">
        <f>$G$56</f>
        <v>Porcentaje de depuración de las comunicaciones en el aplicatio de gestión documental</v>
      </c>
      <c r="AB56" s="120">
        <f t="shared" si="15"/>
        <v>0</v>
      </c>
      <c r="AC56" s="142">
        <v>0</v>
      </c>
      <c r="AD56" s="143" t="s">
        <v>268</v>
      </c>
      <c r="AE56" s="119" t="s">
        <v>269</v>
      </c>
      <c r="AF56" s="119"/>
      <c r="AG56" s="125" t="str">
        <f>$G$56</f>
        <v>Porcentaje de depuración de las comunicaciones en el aplicatio de gestión documental</v>
      </c>
      <c r="AH56" s="198">
        <f t="shared" si="4"/>
        <v>1</v>
      </c>
      <c r="AI56" s="198">
        <v>0.29</v>
      </c>
      <c r="AJ56" s="278">
        <f>AI56/AH56</f>
        <v>0.29</v>
      </c>
      <c r="AK56" s="247" t="s">
        <v>478</v>
      </c>
      <c r="AL56" s="247" t="s">
        <v>468</v>
      </c>
      <c r="AM56" s="125" t="str">
        <f>$G$56</f>
        <v>Porcentaje de depuración de las comunicaciones en el aplicatio de gestión documental</v>
      </c>
      <c r="AN56" s="198">
        <f t="shared" si="0"/>
        <v>0</v>
      </c>
      <c r="AO56" s="199"/>
      <c r="AP56" s="200" t="e">
        <f t="shared" si="16"/>
        <v>#DIV/0!</v>
      </c>
      <c r="AQ56" s="125"/>
      <c r="AR56" s="125"/>
      <c r="AS56" s="125" t="str">
        <f>$G$56</f>
        <v>Porcentaje de depuración de las comunicaciones en el aplicatio de gestión documental</v>
      </c>
      <c r="AT56" s="198">
        <f t="shared" si="1"/>
        <v>1</v>
      </c>
      <c r="AU56" s="199"/>
      <c r="AV56" s="200">
        <f t="shared" si="17"/>
        <v>0</v>
      </c>
      <c r="AW56" s="201"/>
      <c r="AX56" s="125"/>
      <c r="AY56" s="125" t="str">
        <f>$G$56</f>
        <v>Porcentaje de depuración de las comunicaciones en el aplicatio de gestión documental</v>
      </c>
      <c r="AZ56" s="198">
        <f t="shared" si="2"/>
        <v>1</v>
      </c>
      <c r="BA56" s="199"/>
      <c r="BB56" s="200">
        <f t="shared" si="18"/>
        <v>0</v>
      </c>
      <c r="BC56" s="200">
        <f t="shared" si="3"/>
        <v>0</v>
      </c>
      <c r="BD56" s="201"/>
    </row>
    <row r="57" spans="1:56" s="202" customFormat="1" ht="206.25" customHeight="1">
      <c r="A57" s="191">
        <v>38</v>
      </c>
      <c r="B57" s="309"/>
      <c r="C57" s="289"/>
      <c r="D57" s="217" t="s">
        <v>479</v>
      </c>
      <c r="E57" s="223">
        <v>0.03</v>
      </c>
      <c r="F57" s="218" t="s">
        <v>261</v>
      </c>
      <c r="G57" s="217" t="s">
        <v>288</v>
      </c>
      <c r="H57" s="217" t="s">
        <v>477</v>
      </c>
      <c r="I57" s="149" t="s">
        <v>256</v>
      </c>
      <c r="J57" s="149" t="s">
        <v>101</v>
      </c>
      <c r="K57" s="220" t="s">
        <v>286</v>
      </c>
      <c r="L57" s="223">
        <v>1</v>
      </c>
      <c r="M57" s="223">
        <v>1</v>
      </c>
      <c r="N57" s="223">
        <v>1</v>
      </c>
      <c r="O57" s="223">
        <v>1</v>
      </c>
      <c r="P57" s="223">
        <v>1</v>
      </c>
      <c r="Q57" s="195" t="s">
        <v>66</v>
      </c>
      <c r="R57" s="131" t="s">
        <v>287</v>
      </c>
      <c r="S57" s="131" t="s">
        <v>403</v>
      </c>
      <c r="T57" s="131" t="s">
        <v>404</v>
      </c>
      <c r="U57" s="131" t="s">
        <v>317</v>
      </c>
      <c r="V57" s="125"/>
      <c r="W57" s="125"/>
      <c r="X57" s="125"/>
      <c r="Y57" s="66"/>
      <c r="Z57" s="197"/>
      <c r="AA57" s="124" t="str">
        <f>$G$57</f>
        <v>Acciones correctivas documentadas y vigentes</v>
      </c>
      <c r="AB57" s="120">
        <f t="shared" si="15"/>
        <v>1</v>
      </c>
      <c r="AC57" s="118">
        <f>0.81*0.5+0.49*0.5</f>
        <v>0.65</v>
      </c>
      <c r="AD57" s="156">
        <v>0.65</v>
      </c>
      <c r="AE57" s="119" t="s">
        <v>289</v>
      </c>
      <c r="AF57" s="119"/>
      <c r="AG57" s="125" t="str">
        <f>$G$57</f>
        <v>Acciones correctivas documentadas y vigentes</v>
      </c>
      <c r="AH57" s="198">
        <f t="shared" si="4"/>
        <v>1</v>
      </c>
      <c r="AI57" s="279">
        <v>0.41</v>
      </c>
      <c r="AJ57" s="279">
        <f>AI57/AH57</f>
        <v>0.41</v>
      </c>
      <c r="AK57" s="247" t="s">
        <v>476</v>
      </c>
      <c r="AL57" s="247" t="s">
        <v>467</v>
      </c>
      <c r="AM57" s="125" t="str">
        <f>$G$57</f>
        <v>Acciones correctivas documentadas y vigentes</v>
      </c>
      <c r="AN57" s="198">
        <f t="shared" si="0"/>
        <v>1</v>
      </c>
      <c r="AO57" s="199"/>
      <c r="AP57" s="200">
        <f t="shared" si="16"/>
        <v>0</v>
      </c>
      <c r="AQ57" s="125"/>
      <c r="AR57" s="125"/>
      <c r="AS57" s="125" t="str">
        <f>$G$57</f>
        <v>Acciones correctivas documentadas y vigentes</v>
      </c>
      <c r="AT57" s="198">
        <f t="shared" si="1"/>
        <v>1</v>
      </c>
      <c r="AU57" s="199"/>
      <c r="AV57" s="200">
        <f t="shared" si="17"/>
        <v>0</v>
      </c>
      <c r="AW57" s="201"/>
      <c r="AX57" s="125"/>
      <c r="AY57" s="125" t="str">
        <f>$G$57</f>
        <v>Acciones correctivas documentadas y vigentes</v>
      </c>
      <c r="AZ57" s="198">
        <f t="shared" si="2"/>
        <v>1</v>
      </c>
      <c r="BA57" s="199"/>
      <c r="BB57" s="200">
        <f t="shared" si="18"/>
        <v>0</v>
      </c>
      <c r="BC57" s="200">
        <f t="shared" si="3"/>
        <v>0</v>
      </c>
      <c r="BD57" s="201"/>
    </row>
    <row r="58" spans="1:56" s="202" customFormat="1" ht="163.5" customHeight="1" thickBot="1">
      <c r="A58" s="203">
        <v>39</v>
      </c>
      <c r="B58" s="309"/>
      <c r="C58" s="290"/>
      <c r="D58" s="217" t="s">
        <v>290</v>
      </c>
      <c r="E58" s="227">
        <v>0.03</v>
      </c>
      <c r="F58" s="218" t="s">
        <v>261</v>
      </c>
      <c r="G58" s="217" t="s">
        <v>291</v>
      </c>
      <c r="H58" s="217" t="s">
        <v>292</v>
      </c>
      <c r="I58" s="222"/>
      <c r="J58" s="222" t="s">
        <v>101</v>
      </c>
      <c r="K58" s="226" t="s">
        <v>405</v>
      </c>
      <c r="L58" s="227">
        <v>1</v>
      </c>
      <c r="M58" s="227">
        <v>1</v>
      </c>
      <c r="N58" s="227">
        <v>1</v>
      </c>
      <c r="O58" s="227">
        <v>1</v>
      </c>
      <c r="P58" s="227">
        <v>1</v>
      </c>
      <c r="Q58" s="228" t="s">
        <v>66</v>
      </c>
      <c r="R58" s="229" t="s">
        <v>406</v>
      </c>
      <c r="S58" s="230" t="s">
        <v>407</v>
      </c>
      <c r="T58" s="230" t="s">
        <v>408</v>
      </c>
      <c r="U58" s="230" t="s">
        <v>317</v>
      </c>
      <c r="V58" s="125"/>
      <c r="W58" s="125"/>
      <c r="X58" s="125"/>
      <c r="Y58" s="66"/>
      <c r="Z58" s="197"/>
      <c r="AA58" s="124" t="str">
        <f>$G$58</f>
        <v>Información publicada según lineamientos de la ley de transparencia 1712 de 2014</v>
      </c>
      <c r="AB58" s="120">
        <f t="shared" si="15"/>
        <v>1</v>
      </c>
      <c r="AC58" s="142">
        <v>0</v>
      </c>
      <c r="AD58" s="143">
        <v>0</v>
      </c>
      <c r="AE58" s="119" t="s">
        <v>293</v>
      </c>
      <c r="AF58" s="119"/>
      <c r="AG58" s="125" t="str">
        <f>$G$58</f>
        <v>Información publicada según lineamientos de la ley de transparencia 1712 de 2014</v>
      </c>
      <c r="AH58" s="198">
        <f t="shared" si="4"/>
        <v>1</v>
      </c>
      <c r="AI58" s="198">
        <v>0.86</v>
      </c>
      <c r="AJ58" s="198">
        <v>0.86</v>
      </c>
      <c r="AK58" s="247" t="s">
        <v>465</v>
      </c>
      <c r="AL58" s="247" t="s">
        <v>466</v>
      </c>
      <c r="AM58" s="125" t="str">
        <f>$G$58</f>
        <v>Información publicada según lineamientos de la ley de transparencia 1712 de 2014</v>
      </c>
      <c r="AN58" s="198">
        <f t="shared" si="0"/>
        <v>1</v>
      </c>
      <c r="AO58" s="199"/>
      <c r="AP58" s="200">
        <f t="shared" si="16"/>
        <v>0</v>
      </c>
      <c r="AQ58" s="125"/>
      <c r="AR58" s="125"/>
      <c r="AS58" s="125" t="str">
        <f>$G$58</f>
        <v>Información publicada según lineamientos de la ley de transparencia 1712 de 2014</v>
      </c>
      <c r="AT58" s="198">
        <f t="shared" si="1"/>
        <v>1</v>
      </c>
      <c r="AU58" s="199"/>
      <c r="AV58" s="200">
        <f t="shared" si="17"/>
        <v>0</v>
      </c>
      <c r="AW58" s="201"/>
      <c r="AX58" s="125"/>
      <c r="AY58" s="125" t="str">
        <f>$G$58</f>
        <v>Información publicada según lineamientos de la ley de transparencia 1712 de 2014</v>
      </c>
      <c r="AZ58" s="198">
        <f t="shared" si="2"/>
        <v>1</v>
      </c>
      <c r="BA58" s="199"/>
      <c r="BB58" s="200">
        <f t="shared" si="18"/>
        <v>0</v>
      </c>
      <c r="BC58" s="200">
        <f t="shared" si="3"/>
        <v>0</v>
      </c>
      <c r="BD58" s="201"/>
    </row>
    <row r="59" spans="1:56" ht="112.5" customHeight="1" thickBot="1">
      <c r="A59" s="74"/>
      <c r="B59" s="303" t="s">
        <v>294</v>
      </c>
      <c r="C59" s="304"/>
      <c r="D59" s="304"/>
      <c r="E59" s="98">
        <f>SUM(E52:E58,E51,E49,E47,E45,E34,E24,E20,E18)</f>
        <v>1</v>
      </c>
      <c r="F59" s="75"/>
      <c r="G59" s="76"/>
      <c r="H59" s="77"/>
      <c r="I59" s="77"/>
      <c r="J59" s="77"/>
      <c r="K59" s="77"/>
      <c r="L59" s="77"/>
      <c r="M59" s="77"/>
      <c r="N59" s="77"/>
      <c r="O59" s="77"/>
      <c r="P59" s="78"/>
      <c r="Q59" s="77"/>
      <c r="R59" s="77"/>
      <c r="S59" s="79"/>
      <c r="T59" s="79"/>
      <c r="U59" s="79"/>
      <c r="V59" s="79"/>
      <c r="W59" s="79"/>
      <c r="X59" s="79"/>
      <c r="Y59" s="79"/>
      <c r="Z59" s="79"/>
      <c r="AA59" s="284" t="s">
        <v>295</v>
      </c>
      <c r="AB59" s="284"/>
      <c r="AC59" s="284"/>
      <c r="AD59" s="112">
        <f>AVERAGE(AD15:AD58)</f>
        <v>0.7855416666666666</v>
      </c>
      <c r="AE59" s="112"/>
      <c r="AF59" s="113"/>
      <c r="AG59" s="285" t="s">
        <v>296</v>
      </c>
      <c r="AH59" s="285"/>
      <c r="AI59" s="285"/>
      <c r="AJ59" s="80">
        <f>AVERAGE(AJ15:AJ58)</f>
        <v>0.7351248608534323</v>
      </c>
      <c r="AK59" s="266"/>
      <c r="AL59" s="267"/>
      <c r="AM59" s="286" t="s">
        <v>297</v>
      </c>
      <c r="AN59" s="286"/>
      <c r="AO59" s="286"/>
      <c r="AP59" s="80" t="e">
        <f>AVERAGE(AP15:AP58)</f>
        <v>#DIV/0!</v>
      </c>
      <c r="AQ59" s="80"/>
      <c r="AR59" s="81"/>
      <c r="AS59" s="287" t="s">
        <v>298</v>
      </c>
      <c r="AT59" s="287"/>
      <c r="AU59" s="287"/>
      <c r="AV59" s="80" t="e">
        <f>AVERAGE(AV15:AV58)</f>
        <v>#DIV/0!</v>
      </c>
      <c r="AW59" s="80"/>
      <c r="AX59" s="291" t="s">
        <v>397</v>
      </c>
      <c r="AY59" s="292"/>
      <c r="AZ59" s="293"/>
      <c r="BA59" s="82" t="e">
        <f>SUM(BC15:BC17,BC19,BC21:BC23,BC25:BC33,BC35:BC44,BC46,BC48:BC48,BC50,BC52:BC58)</f>
        <v>#DIV/0!</v>
      </c>
      <c r="BB59" s="82"/>
      <c r="BC59" s="92"/>
      <c r="BD59" s="83"/>
    </row>
    <row r="60" spans="1:56" ht="15.75" customHeight="1">
      <c r="A60" s="48"/>
      <c r="B60" s="84"/>
      <c r="C60" s="84"/>
      <c r="D60" s="85"/>
      <c r="E60" s="99"/>
      <c r="F60" s="84"/>
      <c r="G60" s="84"/>
      <c r="H60" s="39"/>
      <c r="I60" s="39"/>
      <c r="J60" s="39"/>
      <c r="K60" s="39"/>
      <c r="L60" s="39"/>
      <c r="M60" s="39"/>
      <c r="N60" s="39"/>
      <c r="O60" s="39"/>
      <c r="P60" s="39"/>
      <c r="Q60" s="39"/>
      <c r="R60" s="39"/>
      <c r="S60" s="39"/>
      <c r="T60" s="39"/>
      <c r="U60" s="39"/>
      <c r="V60" s="39"/>
      <c r="W60" s="39"/>
      <c r="X60" s="39"/>
      <c r="Y60" s="39"/>
      <c r="Z60" s="39"/>
      <c r="AA60" s="283"/>
      <c r="AB60" s="283"/>
      <c r="AC60" s="283"/>
      <c r="AD60" s="86"/>
      <c r="AE60" s="87"/>
      <c r="AF60" s="87"/>
      <c r="AG60" s="283"/>
      <c r="AH60" s="283"/>
      <c r="AI60" s="283"/>
      <c r="AJ60" s="86"/>
      <c r="AK60" s="268"/>
      <c r="AL60" s="269"/>
      <c r="AM60" s="283"/>
      <c r="AN60" s="283"/>
      <c r="AO60" s="283"/>
      <c r="AP60" s="86"/>
      <c r="AQ60" s="87"/>
      <c r="AR60" s="87"/>
      <c r="AS60" s="283"/>
      <c r="AT60" s="283"/>
      <c r="AU60" s="283"/>
      <c r="AV60" s="86"/>
      <c r="AW60" s="87"/>
      <c r="AX60" s="87"/>
      <c r="AY60" s="283"/>
      <c r="AZ60" s="283"/>
      <c r="BA60" s="283"/>
      <c r="BB60" s="86"/>
      <c r="BC60" s="86"/>
      <c r="BD60" s="87"/>
    </row>
  </sheetData>
  <sheetProtection/>
  <mergeCells count="69">
    <mergeCell ref="A1:Z1"/>
    <mergeCell ref="A2:Z2"/>
    <mergeCell ref="C3:H3"/>
    <mergeCell ref="E4:H4"/>
    <mergeCell ref="E5:H5"/>
    <mergeCell ref="AS5:AX5"/>
    <mergeCell ref="AS8:AU8"/>
    <mergeCell ref="AY5:BD5"/>
    <mergeCell ref="AA6:AF6"/>
    <mergeCell ref="AG6:AL6"/>
    <mergeCell ref="AM6:AR6"/>
    <mergeCell ref="AS6:AX6"/>
    <mergeCell ref="AY6:BD6"/>
    <mergeCell ref="AM5:AR5"/>
    <mergeCell ref="AM8:AO8"/>
    <mergeCell ref="AY8:BA8"/>
    <mergeCell ref="AS10:AX10"/>
    <mergeCell ref="D12:S12"/>
    <mergeCell ref="V12:Z12"/>
    <mergeCell ref="AX12:AX13"/>
    <mergeCell ref="D7:S7"/>
    <mergeCell ref="D8:K8"/>
    <mergeCell ref="L8:O8"/>
    <mergeCell ref="AA8:AC8"/>
    <mergeCell ref="AG8:AI8"/>
    <mergeCell ref="AF12:AF13"/>
    <mergeCell ref="AE12:AE13"/>
    <mergeCell ref="A10:B12"/>
    <mergeCell ref="D10:Z11"/>
    <mergeCell ref="AA10:AF10"/>
    <mergeCell ref="AG10:AL10"/>
    <mergeCell ref="AM10:AR10"/>
    <mergeCell ref="AQ12:AQ13"/>
    <mergeCell ref="AR12:AR13"/>
    <mergeCell ref="B52:B58"/>
    <mergeCell ref="AY10:BD10"/>
    <mergeCell ref="AA11:AF11"/>
    <mergeCell ref="AP12:AP13"/>
    <mergeCell ref="AG11:AL11"/>
    <mergeCell ref="AM11:AR11"/>
    <mergeCell ref="AS11:AX11"/>
    <mergeCell ref="AY11:BD11"/>
    <mergeCell ref="AA12:AC12"/>
    <mergeCell ref="AD12:AD13"/>
    <mergeCell ref="AS12:AU12"/>
    <mergeCell ref="AG12:AI12"/>
    <mergeCell ref="AJ12:AJ13"/>
    <mergeCell ref="AK12:AK13"/>
    <mergeCell ref="AL12:AL13"/>
    <mergeCell ref="AM12:AO12"/>
    <mergeCell ref="C52:C58"/>
    <mergeCell ref="AX59:AZ59"/>
    <mergeCell ref="AY12:BA12"/>
    <mergeCell ref="BB12:BB13"/>
    <mergeCell ref="BD12:BD13"/>
    <mergeCell ref="C13:C14"/>
    <mergeCell ref="X13:Y13"/>
    <mergeCell ref="AV12:AV13"/>
    <mergeCell ref="AW12:AW13"/>
    <mergeCell ref="B59:D59"/>
    <mergeCell ref="AA60:AC60"/>
    <mergeCell ref="AG60:AI60"/>
    <mergeCell ref="AM60:AO60"/>
    <mergeCell ref="AS60:AU60"/>
    <mergeCell ref="AY60:BA60"/>
    <mergeCell ref="AA59:AC59"/>
    <mergeCell ref="AG59:AI59"/>
    <mergeCell ref="AM59:AO59"/>
    <mergeCell ref="AS59:AU59"/>
  </mergeCells>
  <conditionalFormatting sqref="AD59:AE59 AJ59:AK59 AP59:AQ59 AV59:AW59 BA59:BD59 AD49 BB60:BC60 AJ60 AP60 AV60 AD33:AD47 AD60 AD15:AD31 AJ45 AJ15:AJ41 AJ47:AJ56 BB15:BC58 AP15:AP58 AV15:AV58 AD51:AD58">
    <cfRule type="containsText" priority="11" dxfId="2" operator="containsText" text="N/A">
      <formula>NOT(ISERROR(SEARCH("N/A",AD15)))</formula>
    </cfRule>
    <cfRule type="cellIs" priority="12" dxfId="1" operator="between">
      <formula>#REF!</formula>
      <formula>#REF!</formula>
    </cfRule>
    <cfRule type="cellIs" priority="13" dxfId="0" operator="between">
      <formula>#REF!</formula>
      <formula>#REF!</formula>
    </cfRule>
    <cfRule type="cellIs" priority="14" dxfId="10" operator="between">
      <formula>#REF!</formula>
      <formula>#REF!</formula>
    </cfRule>
  </conditionalFormatting>
  <conditionalFormatting sqref="AP60 AV60 BB60:BC60 AJ60 AD60">
    <cfRule type="containsText" priority="15" dxfId="2" operator="containsText" text="N/A">
      <formula>NOT(ISERROR(SEARCH("N/A",AD60)))</formula>
    </cfRule>
    <cfRule type="cellIs" priority="16" dxfId="1" operator="between">
      <formula>$B$11</formula>
      <formula>#REF!</formula>
    </cfRule>
    <cfRule type="cellIs" priority="17" dxfId="0" operator="between">
      <formula>$B$9</formula>
      <formula>#REF!</formula>
    </cfRule>
    <cfRule type="cellIs" priority="18" dxfId="10" operator="between">
      <formula>#REF!</formula>
      <formula>#REF!</formula>
    </cfRule>
  </conditionalFormatting>
  <conditionalFormatting sqref="BB60:BC60 AP60 AV60 AJ60 AD60">
    <cfRule type="containsText" priority="19" dxfId="2" operator="containsText" text="N/A">
      <formula>NOT(ISERROR(SEARCH("N/A",AD60)))</formula>
    </cfRule>
    <cfRule type="cellIs" priority="20" dxfId="1" operator="between">
      <formula>#REF!</formula>
      <formula>#REF!</formula>
    </cfRule>
    <cfRule type="cellIs" priority="21" dxfId="0" operator="between">
      <formula>$B$9</formula>
      <formula>#REF!</formula>
    </cfRule>
    <cfRule type="cellIs" priority="22" dxfId="10" operator="between">
      <formula>#REF!</formula>
      <formula>#REF!</formula>
    </cfRule>
  </conditionalFormatting>
  <conditionalFormatting sqref="AE59">
    <cfRule type="colorScale" priority="10" dxfId="9">
      <colorScale>
        <cfvo type="min" val="0"/>
        <cfvo type="percentile" val="50"/>
        <cfvo type="max"/>
        <color rgb="FFF8696B"/>
        <color rgb="FFFFEB84"/>
        <color rgb="FF63BE7B"/>
      </colorScale>
    </cfRule>
  </conditionalFormatting>
  <conditionalFormatting sqref="AK59">
    <cfRule type="colorScale" priority="9" dxfId="9">
      <colorScale>
        <cfvo type="min" val="0"/>
        <cfvo type="percentile" val="50"/>
        <cfvo type="max"/>
        <color rgb="FFF8696B"/>
        <color rgb="FFFFEB84"/>
        <color rgb="FF63BE7B"/>
      </colorScale>
    </cfRule>
  </conditionalFormatting>
  <conditionalFormatting sqref="AQ59">
    <cfRule type="colorScale" priority="8" dxfId="9">
      <colorScale>
        <cfvo type="min" val="0"/>
        <cfvo type="percentile" val="50"/>
        <cfvo type="max"/>
        <color rgb="FFF8696B"/>
        <color rgb="FFFFEB84"/>
        <color rgb="FF63BE7B"/>
      </colorScale>
    </cfRule>
  </conditionalFormatting>
  <conditionalFormatting sqref="AW59">
    <cfRule type="colorScale" priority="7" dxfId="9">
      <colorScale>
        <cfvo type="min" val="0"/>
        <cfvo type="percentile" val="50"/>
        <cfvo type="max"/>
        <color rgb="FFF8696B"/>
        <color rgb="FFFFEB84"/>
        <color rgb="FF63BE7B"/>
      </colorScale>
    </cfRule>
  </conditionalFormatting>
  <conditionalFormatting sqref="BB59:BC59">
    <cfRule type="colorScale" priority="6" dxfId="9">
      <colorScale>
        <cfvo type="min" val="0"/>
        <cfvo type="percentile" val="50"/>
        <cfvo type="max"/>
        <color rgb="FFF8696B"/>
        <color rgb="FFFFEB84"/>
        <color rgb="FF63BE7B"/>
      </colorScale>
    </cfRule>
  </conditionalFormatting>
  <conditionalFormatting sqref="AD59">
    <cfRule type="colorScale" priority="5" dxfId="9">
      <colorScale>
        <cfvo type="min" val="0"/>
        <cfvo type="percentile" val="50"/>
        <cfvo type="max"/>
        <color rgb="FFF8696B"/>
        <color rgb="FFFFEB84"/>
        <color rgb="FF63BE7B"/>
      </colorScale>
    </cfRule>
  </conditionalFormatting>
  <conditionalFormatting sqref="AJ59">
    <cfRule type="colorScale" priority="4" dxfId="9">
      <colorScale>
        <cfvo type="min" val="0"/>
        <cfvo type="percentile" val="50"/>
        <cfvo type="max"/>
        <color rgb="FFF8696B"/>
        <color rgb="FFFFEB84"/>
        <color rgb="FF63BE7B"/>
      </colorScale>
    </cfRule>
  </conditionalFormatting>
  <conditionalFormatting sqref="AP59">
    <cfRule type="colorScale" priority="3" dxfId="9">
      <colorScale>
        <cfvo type="min" val="0"/>
        <cfvo type="percentile" val="50"/>
        <cfvo type="max"/>
        <color rgb="FFF8696B"/>
        <color rgb="FFFFEB84"/>
        <color rgb="FF63BE7B"/>
      </colorScale>
    </cfRule>
  </conditionalFormatting>
  <conditionalFormatting sqref="AV59">
    <cfRule type="colorScale" priority="2" dxfId="9">
      <colorScale>
        <cfvo type="min" val="0"/>
        <cfvo type="percentile" val="50"/>
        <cfvo type="max"/>
        <color rgb="FFF8696B"/>
        <color rgb="FFFFEB84"/>
        <color rgb="FF63BE7B"/>
      </colorScale>
    </cfRule>
  </conditionalFormatting>
  <conditionalFormatting sqref="BA59">
    <cfRule type="colorScale" priority="1" dxfId="9">
      <colorScale>
        <cfvo type="min" val="0"/>
        <cfvo type="percentile" val="50"/>
        <cfvo type="max"/>
        <color rgb="FF63BE7B"/>
        <color rgb="FFFFEB84"/>
        <color rgb="FFF8696B"/>
      </colorScale>
    </cfRule>
  </conditionalFormatting>
  <conditionalFormatting sqref="AV59">
    <cfRule type="iconSet" priority="23" dxfId="9">
      <iconSet iconSet="4Arrows">
        <cfvo type="percent" val="0"/>
        <cfvo type="percent" val="25"/>
        <cfvo type="percent" val="50"/>
        <cfvo type="percent" val="75"/>
      </iconSet>
    </cfRule>
  </conditionalFormatting>
  <conditionalFormatting sqref="BA59">
    <cfRule type="colorScale" priority="24" dxfId="9">
      <colorScale>
        <cfvo type="num" val="0.45"/>
        <cfvo type="percent" val="0.65"/>
        <cfvo type="percent" val="100"/>
        <color rgb="FFF8696B"/>
        <color rgb="FFFFEB84"/>
        <color rgb="FF63BE7B"/>
      </colorScale>
    </cfRule>
  </conditionalFormatting>
  <dataValidations count="8">
    <dataValidation type="list" allowBlank="1" showInputMessage="1" showErrorMessage="1" sqref="J15:J17 J19:J58">
      <formula1>PROGRAMACION</formula1>
    </dataValidation>
    <dataValidation type="list" allowBlank="1" showInputMessage="1" showErrorMessage="1" promptTitle="Cualquier contenido" error="Escriba un texto " sqref="F58 F15:F56">
      <formula1>META2</formula1>
    </dataValidation>
    <dataValidation type="list" allowBlank="1" showInputMessage="1" showErrorMessage="1" sqref="B5">
      <formula1>LIDERPROCESO</formula1>
    </dataValidation>
    <dataValidation type="list" allowBlank="1" showInputMessage="1" showErrorMessage="1" sqref="B4">
      <formula1>DEPENDENCIA</formula1>
    </dataValidation>
    <dataValidation type="list" allowBlank="1" showInputMessage="1" showErrorMessage="1" sqref="U15:U58">
      <formula1>CONTRALORIA</formula1>
    </dataValidation>
    <dataValidation type="list" allowBlank="1" showInputMessage="1" showErrorMessage="1" sqref="W15:W58">
      <formula1>RUBROS</formula1>
    </dataValidation>
    <dataValidation type="list" allowBlank="1" showInputMessage="1" showErrorMessage="1" sqref="V15:V58">
      <formula1>FUENTE</formula1>
    </dataValidation>
    <dataValidation type="list" allowBlank="1" showInputMessage="1" showErrorMessage="1" sqref="Q15:Q58">
      <formula1>INDICADOR</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Ingrid Yiseth Camargo Morales</cp:lastModifiedBy>
  <dcterms:created xsi:type="dcterms:W3CDTF">2016-04-29T15:58:00Z</dcterms:created>
  <dcterms:modified xsi:type="dcterms:W3CDTF">2018-09-17T16:53:28Z</dcterms:modified>
  <cp:category/>
  <cp:version/>
  <cp:contentType/>
  <cp:contentStatus/>
</cp:coreProperties>
</file>