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4240" windowHeight="11325" tabRatio="725" firstSheet="1" activeTab="1"/>
  </bookViews>
  <sheets>
    <sheet name="Hoja2" sheetId="2" state="hidden" r:id="rId1"/>
    <sheet name="PLAN DE GESTIÓN  II TRIM" sheetId="3" r:id="rId2"/>
    <sheet name="Hoja1" sheetId="4" r:id="rId3"/>
    <sheet name="Informe de compatibilidad" sheetId="5" r:id="rId4"/>
  </sheets>
  <externalReferences>
    <externalReference r:id="rId5"/>
  </externalReferences>
  <definedNames>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[1]Hoja2!$C$6:$C$9</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A59" i="3" l="1"/>
  <c r="AV59" i="3"/>
  <c r="BC17" i="3"/>
  <c r="BC58" i="3"/>
  <c r="BC57" i="3"/>
  <c r="BC55" i="3"/>
  <c r="BC54" i="3"/>
  <c r="BC53" i="3"/>
  <c r="BC52" i="3"/>
  <c r="AZ48" i="3"/>
  <c r="BC46" i="3"/>
  <c r="BA38" i="3"/>
  <c r="BC44" i="3"/>
  <c r="BC43" i="3"/>
  <c r="BC42" i="3"/>
  <c r="BC41" i="3"/>
  <c r="BC40" i="3"/>
  <c r="BC39" i="3"/>
  <c r="BC37" i="3"/>
  <c r="BC36" i="3"/>
  <c r="BC35" i="3"/>
  <c r="BC33" i="3"/>
  <c r="BC32" i="3"/>
  <c r="BC31" i="3"/>
  <c r="BC30" i="3"/>
  <c r="BC29" i="3"/>
  <c r="BC28" i="3"/>
  <c r="BC27" i="3"/>
  <c r="BC26" i="3"/>
  <c r="BC25" i="3"/>
  <c r="BC23" i="3"/>
  <c r="BC22" i="3"/>
  <c r="BC21" i="3"/>
  <c r="BA19" i="3"/>
  <c r="BC16" i="3"/>
  <c r="BC15" i="3"/>
  <c r="BA58" i="3"/>
  <c r="BA54" i="3"/>
  <c r="BA50" i="3"/>
  <c r="BA46" i="3"/>
  <c r="BA44" i="3"/>
  <c r="BB33" i="3"/>
  <c r="BA32" i="3"/>
  <c r="BA26" i="3"/>
  <c r="BA25" i="3"/>
  <c r="BA23" i="3"/>
  <c r="BA22" i="3"/>
  <c r="BA31" i="3"/>
  <c r="BA29" i="3"/>
  <c r="BA30" i="3"/>
  <c r="BA28" i="3"/>
  <c r="BA27" i="3"/>
  <c r="AY48" i="3"/>
  <c r="AV33" i="3"/>
  <c r="P26" i="3"/>
  <c r="P25" i="3"/>
  <c r="BB25" i="3"/>
  <c r="AM43" i="3"/>
  <c r="E59" i="3"/>
  <c r="AZ58" i="3"/>
  <c r="AY58" i="3"/>
  <c r="AT58" i="3"/>
  <c r="AV58" i="3"/>
  <c r="AS58" i="3"/>
  <c r="AN58" i="3"/>
  <c r="AP58" i="3"/>
  <c r="AM58" i="3"/>
  <c r="AH58" i="3"/>
  <c r="AG58" i="3"/>
  <c r="AB58" i="3"/>
  <c r="AA58" i="3"/>
  <c r="AZ57" i="3"/>
  <c r="BB57" i="3"/>
  <c r="AY57" i="3"/>
  <c r="AT57" i="3"/>
  <c r="AV57" i="3"/>
  <c r="AS57" i="3"/>
  <c r="AN57" i="3"/>
  <c r="AP57" i="3"/>
  <c r="AM57" i="3"/>
  <c r="AH57" i="3"/>
  <c r="AJ57" i="3"/>
  <c r="AG57" i="3"/>
  <c r="AC57" i="3"/>
  <c r="AB57" i="3"/>
  <c r="AA57" i="3"/>
  <c r="AZ56" i="3"/>
  <c r="AY56" i="3"/>
  <c r="AT56" i="3"/>
  <c r="AS56" i="3"/>
  <c r="AN56" i="3"/>
  <c r="AM56" i="3"/>
  <c r="AH56" i="3"/>
  <c r="AJ56" i="3"/>
  <c r="AG56" i="3"/>
  <c r="AB56" i="3"/>
  <c r="AA56" i="3"/>
  <c r="AZ55" i="3"/>
  <c r="AY55" i="3"/>
  <c r="AT55" i="3"/>
  <c r="AS55" i="3"/>
  <c r="AN55" i="3"/>
  <c r="AP55" i="3"/>
  <c r="AM55" i="3"/>
  <c r="AH55" i="3"/>
  <c r="AG55" i="3"/>
  <c r="AB55" i="3"/>
  <c r="AA55" i="3"/>
  <c r="AZ54" i="3"/>
  <c r="BB54" i="3"/>
  <c r="AY54" i="3"/>
  <c r="AV54" i="3"/>
  <c r="AS54" i="3"/>
  <c r="AN54" i="3"/>
  <c r="AM54" i="3"/>
  <c r="AH54" i="3"/>
  <c r="AG54" i="3"/>
  <c r="AA54" i="3"/>
  <c r="AZ53" i="3"/>
  <c r="BB53" i="3"/>
  <c r="AY53" i="3"/>
  <c r="AT53" i="3"/>
  <c r="AV53" i="3"/>
  <c r="AS53" i="3"/>
  <c r="AN53" i="3"/>
  <c r="AM53" i="3"/>
  <c r="AH53" i="3"/>
  <c r="AG53" i="3"/>
  <c r="AB53" i="3"/>
  <c r="AA53" i="3"/>
  <c r="AZ52" i="3"/>
  <c r="BB52" i="3"/>
  <c r="AY52" i="3"/>
  <c r="AT52" i="3"/>
  <c r="AV52" i="3"/>
  <c r="AS52" i="3"/>
  <c r="AN52" i="3"/>
  <c r="AM52" i="3"/>
  <c r="AH52" i="3"/>
  <c r="AG52" i="3"/>
  <c r="AB52" i="3"/>
  <c r="AA52" i="3"/>
  <c r="AZ50" i="3"/>
  <c r="BB50" i="3"/>
  <c r="BC50" i="3"/>
  <c r="AY50" i="3"/>
  <c r="AT50" i="3"/>
  <c r="AV50" i="3"/>
  <c r="AS50" i="3"/>
  <c r="AN50" i="3"/>
  <c r="AP50" i="3"/>
  <c r="AM50" i="3"/>
  <c r="AH50" i="3"/>
  <c r="AG50" i="3"/>
  <c r="AB50" i="3"/>
  <c r="AA50" i="3"/>
  <c r="BB48" i="3"/>
  <c r="BC48" i="3"/>
  <c r="AT48" i="3"/>
  <c r="AS48" i="3"/>
  <c r="AN48" i="3"/>
  <c r="AM48" i="3"/>
  <c r="AH48" i="3"/>
  <c r="AG48" i="3"/>
  <c r="AB48" i="3"/>
  <c r="AA48" i="3"/>
  <c r="AZ46" i="3"/>
  <c r="BB46" i="3"/>
  <c r="AY46" i="3"/>
  <c r="AT46" i="3"/>
  <c r="AS46" i="3"/>
  <c r="AN46" i="3"/>
  <c r="AP46" i="3"/>
  <c r="AM46" i="3"/>
  <c r="AH46" i="3"/>
  <c r="AG46" i="3"/>
  <c r="AB46" i="3"/>
  <c r="AD46" i="3"/>
  <c r="AA46" i="3"/>
  <c r="AZ44" i="3"/>
  <c r="BB44" i="3"/>
  <c r="AY44" i="3"/>
  <c r="AT44" i="3"/>
  <c r="AV44" i="3"/>
  <c r="AS44" i="3"/>
  <c r="AN44" i="3"/>
  <c r="AP44" i="3"/>
  <c r="AM44" i="3"/>
  <c r="AH44" i="3"/>
  <c r="AG44" i="3"/>
  <c r="AB44" i="3"/>
  <c r="AD44" i="3"/>
  <c r="AA44" i="3"/>
  <c r="AZ43" i="3"/>
  <c r="AY43" i="3"/>
  <c r="AT43" i="3"/>
  <c r="AS43" i="3"/>
  <c r="AN43" i="3"/>
  <c r="AH43" i="3"/>
  <c r="AG43" i="3"/>
  <c r="AB43" i="3"/>
  <c r="AD43" i="3"/>
  <c r="AA43" i="3"/>
  <c r="AZ42" i="3"/>
  <c r="BB42" i="3"/>
  <c r="AY42" i="3"/>
  <c r="AT42" i="3"/>
  <c r="AS42" i="3"/>
  <c r="AN42" i="3"/>
  <c r="AP42" i="3"/>
  <c r="AM42" i="3"/>
  <c r="AG42" i="3"/>
  <c r="AB42" i="3"/>
  <c r="AA42" i="3"/>
  <c r="AZ41" i="3"/>
  <c r="AY41" i="3"/>
  <c r="AT41" i="3"/>
  <c r="AS41" i="3"/>
  <c r="AN41" i="3"/>
  <c r="AP41" i="3"/>
  <c r="AM41" i="3"/>
  <c r="AH41" i="3"/>
  <c r="AJ41" i="3"/>
  <c r="AG41" i="3"/>
  <c r="AB41" i="3"/>
  <c r="AD41" i="3"/>
  <c r="AA41" i="3"/>
  <c r="AZ40" i="3"/>
  <c r="BB40" i="3"/>
  <c r="AY40" i="3"/>
  <c r="AT40" i="3"/>
  <c r="AS40" i="3"/>
  <c r="AN40" i="3"/>
  <c r="AP40" i="3"/>
  <c r="AM40" i="3"/>
  <c r="AH40" i="3"/>
  <c r="AG40" i="3"/>
  <c r="AB40" i="3"/>
  <c r="AD40" i="3"/>
  <c r="AA40" i="3"/>
  <c r="AY39" i="3"/>
  <c r="AT39" i="3"/>
  <c r="AV39" i="3"/>
  <c r="AS39" i="3"/>
  <c r="AN39" i="3"/>
  <c r="AP39" i="3"/>
  <c r="AM39" i="3"/>
  <c r="AH39" i="3"/>
  <c r="AJ39" i="3"/>
  <c r="AG39" i="3"/>
  <c r="AB39" i="3"/>
  <c r="AD39" i="3"/>
  <c r="AA39" i="3"/>
  <c r="P39" i="3"/>
  <c r="AZ39" i="3"/>
  <c r="BB39" i="3"/>
  <c r="AZ38" i="3"/>
  <c r="BB38" i="3"/>
  <c r="BC38" i="3"/>
  <c r="AY38" i="3"/>
  <c r="AT38" i="3"/>
  <c r="AV38" i="3"/>
  <c r="AS38" i="3"/>
  <c r="AN38" i="3"/>
  <c r="AP38" i="3"/>
  <c r="AM38" i="3"/>
  <c r="AH38" i="3"/>
  <c r="AJ38" i="3"/>
  <c r="AG38" i="3"/>
  <c r="AB38" i="3"/>
  <c r="AA38" i="3"/>
  <c r="AZ37" i="3"/>
  <c r="AY37" i="3"/>
  <c r="AT37" i="3"/>
  <c r="AS37" i="3"/>
  <c r="AN37" i="3"/>
  <c r="AM37" i="3"/>
  <c r="AH37" i="3"/>
  <c r="AJ37" i="3"/>
  <c r="AG37" i="3"/>
  <c r="AB37" i="3"/>
  <c r="AA37" i="3"/>
  <c r="AY36" i="3"/>
  <c r="AT36" i="3"/>
  <c r="AV36" i="3"/>
  <c r="AS36" i="3"/>
  <c r="AN36" i="3"/>
  <c r="AP36" i="3"/>
  <c r="AM36" i="3"/>
  <c r="AH36" i="3"/>
  <c r="AJ36" i="3"/>
  <c r="AG36" i="3"/>
  <c r="AB36" i="3"/>
  <c r="AA36" i="3"/>
  <c r="P36" i="3"/>
  <c r="AZ36" i="3"/>
  <c r="BB36" i="3"/>
  <c r="AY35" i="3"/>
  <c r="AT35" i="3"/>
  <c r="AS35" i="3"/>
  <c r="AN35" i="3"/>
  <c r="AP35" i="3"/>
  <c r="AM35" i="3"/>
  <c r="AH35" i="3"/>
  <c r="AJ35" i="3"/>
  <c r="AG35" i="3"/>
  <c r="AB35" i="3"/>
  <c r="AA35" i="3"/>
  <c r="P35" i="3"/>
  <c r="AZ35" i="3"/>
  <c r="AT34" i="3"/>
  <c r="AZ32" i="3"/>
  <c r="AY32" i="3"/>
  <c r="AT32" i="3"/>
  <c r="AS32" i="3"/>
  <c r="AN32" i="3"/>
  <c r="AM32" i="3"/>
  <c r="AH32" i="3"/>
  <c r="AG32" i="3"/>
  <c r="AB32" i="3"/>
  <c r="AA32" i="3"/>
  <c r="AZ31" i="3"/>
  <c r="BB31" i="3"/>
  <c r="AY31" i="3"/>
  <c r="AT31" i="3"/>
  <c r="AS31" i="3"/>
  <c r="AN31" i="3"/>
  <c r="AP31" i="3"/>
  <c r="AM31" i="3"/>
  <c r="AH31" i="3"/>
  <c r="AJ31" i="3"/>
  <c r="AG31" i="3"/>
  <c r="AB31" i="3"/>
  <c r="AD31" i="3"/>
  <c r="AA31" i="3"/>
  <c r="AZ30" i="3"/>
  <c r="AY30" i="3"/>
  <c r="AT30" i="3"/>
  <c r="AV30" i="3"/>
  <c r="AS30" i="3"/>
  <c r="AN30" i="3"/>
  <c r="AM30" i="3"/>
  <c r="AH30" i="3"/>
  <c r="AG30" i="3"/>
  <c r="AB30" i="3"/>
  <c r="AD30" i="3"/>
  <c r="AA30" i="3"/>
  <c r="AZ29" i="3"/>
  <c r="BB29" i="3"/>
  <c r="AY29" i="3"/>
  <c r="AT29" i="3"/>
  <c r="AS29" i="3"/>
  <c r="AN29" i="3"/>
  <c r="AP29" i="3"/>
  <c r="AM29" i="3"/>
  <c r="AH29" i="3"/>
  <c r="AJ29" i="3"/>
  <c r="AG29" i="3"/>
  <c r="AB29" i="3"/>
  <c r="AD29" i="3"/>
  <c r="AA29" i="3"/>
  <c r="AZ28" i="3"/>
  <c r="BB28" i="3"/>
  <c r="AY28" i="3"/>
  <c r="AT28" i="3"/>
  <c r="AV28" i="3"/>
  <c r="AS28" i="3"/>
  <c r="AN28" i="3"/>
  <c r="AM28" i="3"/>
  <c r="AH28" i="3"/>
  <c r="AJ28" i="3"/>
  <c r="AG28" i="3"/>
  <c r="AB28" i="3"/>
  <c r="AD28" i="3"/>
  <c r="AA28" i="3"/>
  <c r="AZ27" i="3"/>
  <c r="AY27" i="3"/>
  <c r="AT27" i="3"/>
  <c r="AV27" i="3"/>
  <c r="AS27" i="3"/>
  <c r="AN27" i="3"/>
  <c r="AM27" i="3"/>
  <c r="AH27" i="3"/>
  <c r="AJ27" i="3"/>
  <c r="AG27" i="3"/>
  <c r="AB27" i="3"/>
  <c r="AD27" i="3"/>
  <c r="AA27" i="3"/>
  <c r="AZ26" i="3"/>
  <c r="AY26" i="3"/>
  <c r="AS26" i="3"/>
  <c r="AN26" i="3"/>
  <c r="AM26" i="3"/>
  <c r="AH26" i="3"/>
  <c r="AG26" i="3"/>
  <c r="AB26" i="3"/>
  <c r="AD26" i="3"/>
  <c r="AA26" i="3"/>
  <c r="AT26" i="3"/>
  <c r="AV26" i="3"/>
  <c r="AY25" i="3"/>
  <c r="AT25" i="3"/>
  <c r="AV25" i="3"/>
  <c r="AS25" i="3"/>
  <c r="AN25" i="3"/>
  <c r="AP25" i="3"/>
  <c r="AM25" i="3"/>
  <c r="AH25" i="3"/>
  <c r="AG25" i="3"/>
  <c r="AB25" i="3"/>
  <c r="AD25" i="3"/>
  <c r="AA25" i="3"/>
  <c r="AZ23" i="3"/>
  <c r="AY23" i="3"/>
  <c r="AT23" i="3"/>
  <c r="AS23" i="3"/>
  <c r="AN23" i="3"/>
  <c r="AP23" i="3"/>
  <c r="AM23" i="3"/>
  <c r="AH23" i="3"/>
  <c r="AG23" i="3"/>
  <c r="AB23" i="3"/>
  <c r="AD23" i="3"/>
  <c r="AA23" i="3"/>
  <c r="AZ22" i="3"/>
  <c r="AY22" i="3"/>
  <c r="AT22" i="3"/>
  <c r="AS22" i="3"/>
  <c r="AN22" i="3"/>
  <c r="AP22" i="3"/>
  <c r="AM22" i="3"/>
  <c r="AH22" i="3"/>
  <c r="AG22" i="3"/>
  <c r="AB22" i="3"/>
  <c r="AD22" i="3"/>
  <c r="AA22" i="3"/>
  <c r="AZ21" i="3"/>
  <c r="AY21" i="3"/>
  <c r="AT21" i="3"/>
  <c r="AS21" i="3"/>
  <c r="AN21" i="3"/>
  <c r="AM21" i="3"/>
  <c r="AH21" i="3"/>
  <c r="AJ21" i="3"/>
  <c r="AG21" i="3"/>
  <c r="AB21" i="3"/>
  <c r="AA21" i="3"/>
  <c r="AZ19" i="3"/>
  <c r="BB19" i="3"/>
  <c r="BC19" i="3"/>
  <c r="AY19" i="3"/>
  <c r="AT19" i="3"/>
  <c r="AV19" i="3"/>
  <c r="AS19" i="3"/>
  <c r="AN19" i="3"/>
  <c r="AP19" i="3"/>
  <c r="AM19" i="3"/>
  <c r="AH19" i="3"/>
  <c r="AG19" i="3"/>
  <c r="AC19" i="3"/>
  <c r="AB19" i="3"/>
  <c r="AA19" i="3"/>
  <c r="AZ17" i="3"/>
  <c r="AY17" i="3"/>
  <c r="AT17" i="3"/>
  <c r="AS17" i="3"/>
  <c r="AN17" i="3"/>
  <c r="AP17" i="3"/>
  <c r="AM17" i="3"/>
  <c r="AH17" i="3"/>
  <c r="AG17" i="3"/>
  <c r="AB17" i="3"/>
  <c r="AD17" i="3"/>
  <c r="AA17" i="3"/>
  <c r="AZ16" i="3"/>
  <c r="BB16" i="3"/>
  <c r="AY16" i="3"/>
  <c r="AT16" i="3"/>
  <c r="AS16" i="3"/>
  <c r="AN16" i="3"/>
  <c r="AM16" i="3"/>
  <c r="AJ16" i="3"/>
  <c r="AG16" i="3"/>
  <c r="AB16" i="3"/>
  <c r="AA16" i="3"/>
  <c r="AZ15" i="3"/>
  <c r="BB15" i="3"/>
  <c r="AY15" i="3"/>
  <c r="AV15" i="3"/>
  <c r="AS15" i="3"/>
  <c r="AN15" i="3"/>
  <c r="AP15" i="3"/>
  <c r="AM15" i="3"/>
  <c r="AH15" i="3"/>
  <c r="AG15" i="3"/>
  <c r="AB15" i="3"/>
  <c r="AD15" i="3"/>
  <c r="AA15" i="3"/>
  <c r="BB56" i="3"/>
  <c r="BB58" i="3"/>
  <c r="AD19" i="3"/>
  <c r="AD59" i="3"/>
  <c r="AP59" i="3"/>
  <c r="AJ59" i="3"/>
</calcChain>
</file>

<file path=xl/sharedStrings.xml><?xml version="1.0" encoding="utf-8"?>
<sst xmlns="http://schemas.openxmlformats.org/spreadsheetml/2006/main" count="989" uniqueCount="633">
  <si>
    <t>RUBROSFUNCIONAMIENTO</t>
  </si>
  <si>
    <t>FUENTE</t>
  </si>
  <si>
    <t>SIG</t>
  </si>
  <si>
    <t>PROGRAMACION</t>
  </si>
  <si>
    <t>INDICADOR</t>
  </si>
  <si>
    <t>ADQUISICION DE BIENES</t>
  </si>
  <si>
    <t>GASTOS DE FUNCIONAMIENTO</t>
  </si>
  <si>
    <t>RETADORA (MEJORA)</t>
  </si>
  <si>
    <t>SUMA</t>
  </si>
  <si>
    <t>EFICIENCIA</t>
  </si>
  <si>
    <t>ADQUISICION DE SERVICIOS</t>
  </si>
  <si>
    <t>GASTOS DE INVERSION</t>
  </si>
  <si>
    <t>RUTINARIA</t>
  </si>
  <si>
    <t>CONSTANTE</t>
  </si>
  <si>
    <t>EFICACIA</t>
  </si>
  <si>
    <t>SERVICIOS PUBLICOS</t>
  </si>
  <si>
    <t>GESTIÓN</t>
  </si>
  <si>
    <t>CRECIENTE</t>
  </si>
  <si>
    <t>EFECTIVIDAD</t>
  </si>
  <si>
    <t>GASTOS GENERALES</t>
  </si>
  <si>
    <t>SOTENIBILIDAD DEL SISTEMA DE GESTIÓN</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</si>
  <si>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</si>
  <si>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</si>
  <si>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</si>
  <si>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</si>
  <si>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</si>
  <si>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</si>
  <si>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</si>
  <si>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</si>
  <si>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</si>
  <si>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</si>
  <si>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</si>
  <si>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</si>
  <si>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</si>
  <si>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</si>
  <si>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</si>
  <si>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</si>
  <si>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</si>
  <si>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</si>
  <si>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</si>
  <si>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</si>
  <si>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</si>
  <si>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</si>
  <si>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</si>
  <si>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</si>
  <si>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</si>
  <si>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</si>
  <si>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</si>
  <si>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</si>
  <si>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</si>
  <si>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</si>
  <si>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</si>
  <si>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</si>
  <si>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</si>
  <si>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</si>
  <si>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</si>
  <si>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</si>
  <si>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</si>
  <si>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</si>
  <si>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</si>
  <si>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</si>
  <si>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</si>
  <si>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</si>
  <si>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</si>
  <si>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</si>
  <si>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</si>
  <si>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</si>
  <si>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</si>
  <si>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</si>
  <si>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</si>
  <si>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</si>
  <si>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</si>
  <si>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</si>
  <si>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</si>
  <si>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</si>
  <si>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</si>
  <si>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</si>
  <si>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</si>
  <si>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</si>
  <si>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</si>
  <si>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</si>
  <si>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</si>
  <si>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</si>
  <si>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</si>
  <si>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</si>
  <si>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</si>
  <si>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</si>
  <si>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SECRETARIA DISTRITAL DE GOBIERNO</t>
  </si>
  <si>
    <t>VIGENCIA DE LA PLANEACIÓN</t>
  </si>
  <si>
    <t>CONTROL DE CAMBIOS</t>
  </si>
  <si>
    <t>VERSIÓN</t>
  </si>
  <si>
    <t>FECHA</t>
  </si>
  <si>
    <t>DESCRIPCIÓN DE LA MODIFICACIÓN</t>
  </si>
  <si>
    <t>ALCALDE LOCAL</t>
  </si>
  <si>
    <t>Enero 26 de 2018</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</si>
  <si>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</si>
  <si>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</si>
  <si>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</si>
  <si>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</si>
  <si>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</si>
  <si>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</si>
  <si>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</si>
  <si>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</si>
  <si>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FINANCIACIÓN DE LA ACTIVIDAD</t>
  </si>
  <si>
    <t xml:space="preserve">RESULTADO INDICADOR </t>
  </si>
  <si>
    <t>RESULTADO DE LA MEDICION</t>
  </si>
  <si>
    <t>ANÁLISIS DE AVANCE</t>
  </si>
  <si>
    <t>MEDIO DE VERIFICACIÓN</t>
  </si>
  <si>
    <t>ANÁLISIS DE RESULTADO</t>
  </si>
  <si>
    <t>N° META</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</si>
  <si>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</si>
  <si>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</si>
  <si>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</si>
  <si>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</si>
  <si>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</si>
  <si>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</si>
  <si>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</si>
  <si>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</si>
  <si>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</si>
  <si>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</si>
  <si>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</si>
  <si>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</si>
  <si>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</si>
  <si>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</si>
  <si>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</si>
  <si>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</si>
  <si>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</si>
  <si>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</si>
  <si>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</si>
  <si>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</si>
  <si>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RUBRO GASTO FUNCIONAMIENTO</t>
  </si>
  <si>
    <t xml:space="preserve">PROYECTO DE INVERSIÓN </t>
  </si>
  <si>
    <t>VALOR ESTIMADO (En millones de pesos colombianos)</t>
  </si>
  <si>
    <t>PROGRAMADO</t>
  </si>
  <si>
    <t>EJECUTADO</t>
  </si>
  <si>
    <t>EJECUCIÓN PONDERADA</t>
  </si>
  <si>
    <t>x</t>
  </si>
  <si>
    <t>GF / INV</t>
  </si>
  <si>
    <t xml:space="preserve">NOMBRE </t>
  </si>
  <si>
    <t xml:space="preserve">Fortalecer la capacidad institucional y para el ejercicio de la función  policiva por parte de las Autoridades locales a cargo de la SDG. </t>
  </si>
  <si>
    <t xml:space="preserve">GESTIÓN PUBLICA TERRITORIAL LOCAL
</t>
  </si>
  <si>
    <t>Ejecutar el 95% del Plan de Acción aprobado por el Consejo Local de Gobierno</t>
  </si>
  <si>
    <t>Porcentaje de Ejecución del Plan de Acción del Consejo Local de Gobierno</t>
  </si>
  <si>
    <t>(Numero de Actividades del Plan de Acción Cumplidas/Numero de Actividad del Plan de Acción del CLG)*100</t>
  </si>
  <si>
    <t>Actividades del plan de acción</t>
  </si>
  <si>
    <t>Plan de Acción del Consejo Local de Gobierno</t>
  </si>
  <si>
    <t>Plan de Acción CLG</t>
  </si>
  <si>
    <t>Área de Gestión desarrollo Local-Planeación</t>
  </si>
  <si>
    <t xml:space="preserve">Actas avance Plan de Acción CLG  </t>
  </si>
  <si>
    <t xml:space="preserve">Se realiza la sesión del Consejo Local de Gobierno del mes de Febrero en la que se solicita a los sectores envió de propuestas para el Plan de Acción.
En sesión de marzo, se presenta la consolidación del Plan de Acción el cual se estructuro alrededor de cuatro metas: 
1. Estrategia de Abordaje Territorial: Propuestas de actividades de los sectores de Integración Social, Ambiente, Mujer, Subred Sur, Educación, Movilidad, Cultura y Seguridad.
2. Agenda Territorial
3. Territorialización de la Inversión 
4. Rendición de Cuentas </t>
  </si>
  <si>
    <t>Plan de Acción CLG 2018</t>
  </si>
  <si>
    <t xml:space="preserve">Se realizan las sesiones del Consejo Local de Gobierno de los meses de abril, mayo y junio, por parte de las entidades responsables se realiza la presentación de las actividades de los meses de marzo , abril y mayo de acuerdo a las metas del Plan de Acción
1. Hacer seguimiento a la implementación de la Estrategia de Abordaje Territorial
2. Mejorar la información y comunicación de las acciones y gestiones integrales de los sectores distritales
3. Territorializar la inversión
4. Generar un espacio de interlocución entre la administración local y la ciudadanía a través de los Diálogos Ciudadanos y la Audiencia Pública de Rendición de Cuentas. </t>
  </si>
  <si>
    <t xml:space="preserve">Se realizan las sesiones del Consejo Local de Gobierno de los meses de julio, agosto y septiembre, en la que las entidades responsables reportan los avances de acuerdo a las actividades desarrolladas en los meses de junio, julio y agosto en el marco del cumplimiento de  las metas del Plan de Acción para la vigencia 2018: 
1. Hacer seguimiento a la implementación de la Estrategia de Abordaje Territorial.
2. Mejorar la información y comunicación de las acciones y gestiones integrales de los sectores distritales a través de la agenda territorial.
3. Territorializar la inversión entregada por los sectores de cultura, educación, gobierno, ambiente, mujer e integración social.
</t>
  </si>
  <si>
    <t>Se realizan las sesiones del Consejo Local de Gobierno de los meses de octubre y  noviembre en la que las entidades responsables reportan los avances de acuerdo a las actividades desarrolladas en los meses de septiembre y  octubre e en el marco del cumplimiento de  las metas del Plan de Acción para la vigencia 2018: 
1. Hacer seguimiento a la implementación de la Estrategia de Abordaje Territorial.
2. Mejorar la información y comunicación de las acciones y gestiones integrales de los sectores distritales a través de la agenda territorial.
La sesión del mes del mes de diciembre no se llevo a cabo por la falta de asistencia de los directivos delegados. Sin embargo las entidades reportaron información de las acciones realizadas en el mes de noviembre.</t>
  </si>
  <si>
    <t xml:space="preserve">Plan de Acción del Consejo Local de Gobierno </t>
  </si>
  <si>
    <t>De las 12 sesiones programadas para el Consejo Local de Gobierno no se realizan las convocadas en el mes de enero y diciembre de 2018.</t>
  </si>
  <si>
    <t>Incrementar en un 40% la participación de los ciudadanos en la audiencia de rendición de cuentas</t>
  </si>
  <si>
    <t>Porcentaje de Participación de los Ciudadanos en la Audiencia de Rendición de Cuentas</t>
  </si>
  <si>
    <t>(Numero de Ciudadanos Participantes en la Rendición de Cuentas/Numero de Ciudadanos Participantes en la Rendición de Cuentas Vigencia 2017)*100</t>
  </si>
  <si>
    <t>Participación ciudadanos vigencia 2017 (1077) más 40% (1450)</t>
  </si>
  <si>
    <t>Proporción de Cuídanos Participantes en la Rendición de Cuentas 2017</t>
  </si>
  <si>
    <t>Rendición de cuentas</t>
  </si>
  <si>
    <t>Área de Gestión desarrollo Loca-Planeación</t>
  </si>
  <si>
    <t>Actas de reunión</t>
  </si>
  <si>
    <t>Esta meta se reporta en el segundo trimestre</t>
  </si>
  <si>
    <t xml:space="preserve">De acuerdo con la Circular Conjunta No. 5 de la Veeduría Distrital y el Secretario de Gobierno, se realizan Diálogos Ciudadanos previos a la Audiencia Pública - Rendición de Cuentas, desarrollados con el propósito de fomentar la participación ciudadana y fortalecer el diálogo público entre la administración local y los ciudadanos los días 3 y 4 de marzo de 2018. </t>
  </si>
  <si>
    <t>Listados de Asistencia de las jornadas del 3 y 4 de marzo 
informe Diálogos Ciudadanos
Registro Fotográfico de las Jornadas</t>
  </si>
  <si>
    <t>El 21 de Abril de 2018 se realizo la Jornada de Rendición de cuentas en la Localidad, el cual fue realizado en la institución Educativa Rodrigo Lara Bonilla, contando con una participación de 1262 ciudadanos.</t>
  </si>
  <si>
    <t>Listado de asistencia Jornada rendición de cuentas.</t>
  </si>
  <si>
    <t>Meta no programada</t>
  </si>
  <si>
    <t>La meta se cumplió en un 13% de lo programado contando con una participación de 1262 ciudadanos.</t>
  </si>
  <si>
    <t>Lograr el 40% de avance en el cumplimiento físico del Plan de Desarrollo Local</t>
  </si>
  <si>
    <t>Porcentaje de Avance en el Cumplimiento Físico del Plan de Desarrollo Local</t>
  </si>
  <si>
    <t>Porcentaje de Avance Acumulado en el cumplimiento físico del Plan de Desarrollo Local</t>
  </si>
  <si>
    <t>Plan desarrollo Local</t>
  </si>
  <si>
    <t>Avance Acumulado Físico en el Cumplimiento del Plan de Desarrollo Local</t>
  </si>
  <si>
    <t>Proyectos de Inversión formulados - Plan de Desarrollo Local</t>
  </si>
  <si>
    <t>Actas de reunión SDP - Seguimiento a Proyectos de Inversión</t>
  </si>
  <si>
    <t>Seguimiento proyectos de inversión</t>
  </si>
  <si>
    <t>Matriz  SEGPLAN- MUSI</t>
  </si>
  <si>
    <t>Se realizo el seguimiento con el acompañamiento de SDP con corte a junio 30 de 2018</t>
  </si>
  <si>
    <t>Matriz MUSI corte a 30-06-2018
acta de seguimiento con SDP</t>
  </si>
  <si>
    <t>Se realizó el seguimiento con el acompañamiento de SDP con corte a septiembre 30 de 2018 y se incorporó la información presupuestal en el aplicativo MUSI  y SEGPLAN.</t>
  </si>
  <si>
    <t>Matriz MUSI corte a 30-09-2018
acta de seguimiento con SDP
PREDIS  ( Pendiente firmas de los responsables por ajustes)</t>
  </si>
  <si>
    <t>De acuerdo con el reporte remitido por la SDP la alcaldía local cuenta con un 40,8% de avance acumulado entregado</t>
  </si>
  <si>
    <t>MUSI</t>
  </si>
  <si>
    <t>TOTAL PROCESO</t>
  </si>
  <si>
    <t xml:space="preserve">RELACIONES ESTRATEGICAS
</t>
  </si>
  <si>
    <t>Responder oportunamente el 100% de los ejercicios de control político, derechos de petición y/o solicitudes de información que realice el Concejo de Bogotá D.C y el Congreso de la República conforme con los mecanismos diseñados e implementados en la vigencia 2017</t>
  </si>
  <si>
    <t xml:space="preserve">Porcentaje de Respuestas Oportunas de los ejercicios de control político, derechos de petición y/o solicitudes de información que realice el Concejo de Bogotá D.C y el Congreso de la República </t>
  </si>
  <si>
    <t>(Numero de Respuestas Oportunas a los Ejercicios de Control Político, Derechos de Petición y/o Solicitudes de Información Realice el Concejo de Bogotá D.C y el Congreso de la República/Total de Solicitudes por Ejercicios de Control Político, Derechos de Petición y/o Información que realice el Concejo de Bogotá D.C y el Congreso de la República)*100</t>
  </si>
  <si>
    <t>Requerimientos realizados por la ciudadanía</t>
  </si>
  <si>
    <t xml:space="preserve">Respuestas Oportunas de los ejercicios de control político, derechos de petición y/o solicitudes de información que realice el Concejo de Bogotá D.C y el Congreso de la República </t>
  </si>
  <si>
    <t>PQRS-SAC-SDG</t>
  </si>
  <si>
    <t>Todas las Áreas</t>
  </si>
  <si>
    <t>ORFEO - Seguimiento Base en línea PQRS SAC SDG</t>
  </si>
  <si>
    <t>DAR RESPUESTA OPORTUNA A LOS DIFERENTES REQUERIMIENTOS REALIZADOS POR LAS SECRETARÍAS DISTRITALES, CON EL FIN DE DAR TRÁMITE A LOS DERECHOS DE PETICIÓN Y A LOS DEBATES DE CONTROL POLÍTICO PROPUESTOS POR LOS HONORABLES CONCEJALES DE BOGOTÁ.</t>
  </si>
  <si>
    <t>LAS RESPUESTAS SUMINISTRADAS A LOS DIFERENTES REQUERIMIENTOS, SE PUEDEN VERIFICAR EN LA MATRIZ DE RESPUESTA (BASE DE EXCEL) A PROPOSICIONES Y DERECHOS DE PETICIÓN, EN DONDE SE PUEDE EVIDENCIAR EL NUMERO DE RADIACIÓN ORFEO MEDIANTE EL CUAL SE EFECTUARON LAS RESPUESTAS</t>
  </si>
  <si>
    <t>Los requerimientos ingresados en relación a ejercicios de control político, derechos de petición y/o solicitudes de información que realice el Concejo de Bogotá D.C y el Congreso de la República fueron atendidos de manera oportuna</t>
  </si>
  <si>
    <t>Las respuestas a los requerimientos se encuentran relacionadas en la matriz de seguimiento a proposiciones, donde se evidencia el numero de radicado de cada una de las respuestas</t>
  </si>
  <si>
    <t>Las respuestas a los requerimientos se encuentran relacionadas en la matriz de seguimiento a proposiciones, donde se evidencia el número de radicado de cada una de las respuestas</t>
  </si>
  <si>
    <t>Los requerimientos ingresados en relación a ejercicios de control político, derechos de petición y/o solicitudes de información que realice el Concejo de Bogotá D.C y el Congreso de la República fueron atendidos de manera oportuna a excepción</t>
  </si>
  <si>
    <t>La Alcaldía Local respondió oportunamente el 98% de los ejercicios de control político, derechos de petición y/o solicitudes de información que realice el Concejo de Bogotá D.C y el Congreso de la República conforme con los mecanismos diseñados e implementados en la vigencia 2017</t>
  </si>
  <si>
    <t xml:space="preserve">COMUNICACIONES ESTRATEGICAS
</t>
  </si>
  <si>
    <t>Formular e implementar  un plan de comunicaciones para la alcaldía local durante la vigencia 2018</t>
  </si>
  <si>
    <t>Plan de Comunicaciones Formulado e Implementado</t>
  </si>
  <si>
    <t>Número de planes de comunicaciones formulados e implementados</t>
  </si>
  <si>
    <t>VIGENCIA 2017</t>
  </si>
  <si>
    <t>PLAN DE COMUNICACIONES</t>
  </si>
  <si>
    <t>SDG Oficina de comunicaciones/Alcaldía Local</t>
  </si>
  <si>
    <t>Área de Gestión Desarrollo Local-Prensa</t>
  </si>
  <si>
    <t>Actas  - correos - Memorandos</t>
  </si>
  <si>
    <t>El plan de comunicaciones se formulará y socializara en el segundo trimestre de 2018</t>
  </si>
  <si>
    <t xml:space="preserve">AVANCE DE LA MATRIZ DE COMUNICACIÓN SECREATRIA DE GOBIERNO </t>
  </si>
  <si>
    <t>Por directrices de Secretaria de Gobierno, de la dirección de comunicaciones, el plan de comunicaciones Local  debe ser formulado e implementado con los profesionales de comunicación de la SDG</t>
  </si>
  <si>
    <t>Correo enviado por la Dirección de Comunicaciones de la SDG</t>
  </si>
  <si>
    <t>Se realizó la formulación e implementación del Plan de Comunicaciones 2018</t>
  </si>
  <si>
    <t>plan de comunicaciones</t>
  </si>
  <si>
    <t>Meta no programada para el trimestre</t>
  </si>
  <si>
    <t>La Alcaldía Local formuló e implementó un Plan de comunicaciones.</t>
  </si>
  <si>
    <t xml:space="preserve">Realizar  tres campañas externas de posicionamiento y difusión de los resultados obtenidos en la ejecución del Plan de Desarrollo Local.
</t>
  </si>
  <si>
    <t>Campañas Externas Realizadas</t>
  </si>
  <si>
    <t xml:space="preserve">Número de campañas externas de difusión de los resultados obtenidos en la ejecución del PDL realizadas </t>
  </si>
  <si>
    <t>CAMPAÑA EXTERNAS</t>
  </si>
  <si>
    <t>Plan de Desarrollo Local</t>
  </si>
  <si>
    <t xml:space="preserve">Se realiza una campaña de Diálogos Ciudadanos como estrategia complementaria del Rendición de Cuentas </t>
  </si>
  <si>
    <t xml:space="preserve">Listados de asistencia, relatorías y registro fotográfico de las jornadas de Diálogos Ciudadanos como estrategia complementaria del Rendición de Cuentas </t>
  </si>
  <si>
    <t>META NO PROGRAMADA</t>
  </si>
  <si>
    <t>A pesar de que para el trimestre no se encontraban programadas campañas externas, la Alcaldía Local realizo la campaña en relación a la Jornada de Rendición de cuentas.</t>
  </si>
  <si>
    <t>Piezas comunicativas utilizada para la campaña de RD</t>
  </si>
  <si>
    <t>Se realiza una Estrategia de Cultura Ciudadana -IDIPRON / Alcaldía Local de Ciudad Bolívar.#CulturizandoAndo</t>
  </si>
  <si>
    <t xml:space="preserve">Registro fotográfico de las jornadas, Y copia del cronograma de actividades. </t>
  </si>
  <si>
    <t>Se realizo una campaña 
- Sígueme y te sigo -Feria de Servicios Quebrada Limas</t>
  </si>
  <si>
    <t xml:space="preserve"> pieza grafica que se utilizó para dicha actividad.</t>
  </si>
  <si>
    <t>Se realizaron 4 campañas externas de difusión de las 3 programadas a ejecutar</t>
  </si>
  <si>
    <t xml:space="preserve">
Realizar  nueve (9) campañas internas para la Alcaldía Local , las cuales incluya los temas de transparencia, clima laboral y ambiental</t>
  </si>
  <si>
    <t>Campañas Internas Realizadas</t>
  </si>
  <si>
    <t xml:space="preserve">Número de campañas internas para la Alcaldía Local , las cuales incluya los temas de transparencia, clima laboral y ambiental realizadas </t>
  </si>
  <si>
    <t>CAMPAÑA INTERNAS</t>
  </si>
  <si>
    <t xml:space="preserve">
Se realizaron encuestas  de  ambientes laborales inclusivos para la  Alcaldía local de Ciudad Bolívar ( interna)</t>
  </si>
  <si>
    <t>Piezas comunicativas que se han utilizado para las campañas.</t>
  </si>
  <si>
    <t>Se realizaron 3 campañas internas, 
- Semana Ambiental, 
- Jornadas de sensibilización medio de transporte ecológico ( uso de la Bicicleta)
- Campaña Plan institucional de Ética ( Valores Éticos)</t>
  </si>
  <si>
    <t xml:space="preserve">Se realizaron 3 campañas internas, 
- Mundialito
- semana de sensibilización ( Juntos por el Medio Ambiente)
-Apoyo a Secretaria de Gobierno con Jornada Bogotá Limpia 2018 / Ciudad Caminable.
</t>
  </si>
  <si>
    <t>Registro fotográfico de las jornadas, y pieza grafica que se utilizó para dicha actividad.</t>
  </si>
  <si>
    <t>Se realizaron 3 campañas internas,
-Autoexamen de seno                                           - Conoce los nuevos portales                             - Día sin carro</t>
  </si>
  <si>
    <t xml:space="preserve"> piezas grafica que se utilizó para dicha actividad.</t>
  </si>
  <si>
    <t>Se realizaron 10 campañas internas de las 9 programadas a ejecutar</t>
  </si>
  <si>
    <t>IVC</t>
  </si>
  <si>
    <t>Archivar 180 (30%) actuaciones de obras anteriores a la ley 1801/2016 en la vigencia 2018</t>
  </si>
  <si>
    <t>Actuaciones de obras anteriores a la ley 1801/2016 archivadas en la vigencia 2018</t>
  </si>
  <si>
    <t>Numero de actuaciones de obras anteriores a la ley 1801 /2016 archivadas en la vigencia 2018</t>
  </si>
  <si>
    <t>Auto definitivo de archivo según cifras de SI-ACTUA</t>
  </si>
  <si>
    <t>SIACTUA</t>
  </si>
  <si>
    <t xml:space="preserve">Coordinación Área de Gestión Policiva </t>
  </si>
  <si>
    <t>Cifras SIACTUA</t>
  </si>
  <si>
    <t>Según cifras de SIACTUA y Proyecto DIAL la alcaldía local de ciudad bolívar archivó 16 actuaciones de obras anteriores a la ley 1801 de 2016.</t>
  </si>
  <si>
    <t>Cifras SIACTUA y Proyecto DIAL</t>
  </si>
  <si>
    <t>De acuerdo a los ajustes realizados al Plan de Gestión por los lideres de macro proceso esta meta queda programada para reportar en III Y IV trimestre 2018</t>
  </si>
  <si>
    <t>De acuerdo con los datos reportados en powerbi, durante el trimestre se archivaron 40 actuaciones administrativas de obras.</t>
  </si>
  <si>
    <t>https://app.powerbi.com/view?r=eyJrIjoiYWEwYzQ4NGQtMWJmZi00YmZjLWE3NjktMWI5NDUxM2M4NTA0IiwidCI6IjE0ZGUxNTVmLWUxOTItNDRkYS05OTRkLTE5MTNkODY1ODM3MiIsImMiOjR9</t>
  </si>
  <si>
    <t>Según el reporte de Power Bi la Alcaldía archivó 21 actuaciones administrativas de obras.</t>
  </si>
  <si>
    <t>Según el reporte de Power Bi la Alcaldía archivó 107actuaciones administrativas de obras.</t>
  </si>
  <si>
    <t>Archivar 76 (20%) actuaciones de establecimiento de comercio anteriores a la ley 1801/2016 en la vigencia 2018</t>
  </si>
  <si>
    <t>Actuaciones de establecimiento de comercio anteriores a la ley 1801/2016 archivadas en la vigencia 2018</t>
  </si>
  <si>
    <t>Numero de actuaciones de establecimientos de comercio anteriores a la ley 1801 /2016 archivadas en la vigencia 2018</t>
  </si>
  <si>
    <t>Según cifras de SIACTUA y Proyecto DIAL la alcaldía local de ciudad bolívar archivó 31 actuaciones de establecimientos de comercio anteriores a la ley 1801 de 2016.</t>
  </si>
  <si>
    <t>De acuerdo con los datos reportados en powerbi, durante el trimestre se archivaron 86 actuaciones administrativas de establecimientos de comercio.</t>
  </si>
  <si>
    <t>Según el reporte de Power Bi la Alcaldía archivó 6 actuaciones administrativas de establecimientos de comercio.</t>
  </si>
  <si>
    <t>La Alcaldía Local según el reporte de power Bi archivó 143 actuaciones de establecimientos de comercio</t>
  </si>
  <si>
    <r>
      <t xml:space="preserve">Realizar </t>
    </r>
    <r>
      <rPr>
        <sz val="12"/>
        <rFont val="Arial Rounded MT Bold"/>
        <family val="2"/>
      </rPr>
      <t>20 acciones de control u operativos en materia de urbanismo relacionados con la integridad del Espacio Público</t>
    </r>
  </si>
  <si>
    <t>Acciones de Control u Operativos en Materia de Urbanismo Relacionados con la Integridad del Espacio Público Realizados</t>
  </si>
  <si>
    <t>Numero de Acciones de Control u Operativos en Materia de Urbanismo Relacionados con la Integridad del Espacio Público Realizados</t>
  </si>
  <si>
    <t>Quejas de la Ciudadanía y hechos notorios</t>
  </si>
  <si>
    <t>Acciones de Control u Operativos en Materia de Urbanismo</t>
  </si>
  <si>
    <t>Actas de restitución/operativos</t>
  </si>
  <si>
    <t>Área de Gestión Policiva</t>
  </si>
  <si>
    <t>Actas</t>
  </si>
  <si>
    <t xml:space="preserve">parqueaderos visita 3 calle 60 a # 19 b 45 sur, diagonal 62 # 19 d 20 sur , diagonal 62 # 50d20 sur barrio san francisco calle 63 sur hasta carrera 72 entrevistado 18 vendedores ambulantes; vereda quiba invasión la yuquera con 16 predios; parqueaderos vía publica  cuatro vehículos inmovilizados </t>
  </si>
  <si>
    <t xml:space="preserve">ACTAS DE REUNION VISITAS OPERATIVOS </t>
  </si>
  <si>
    <t xml:space="preserve">Se programaron 5 operativos para el trimestre , no fue posible realizar 1 debido a no se contaba con profesionales suficiente para realizar el operativo
- se verifica en estas direcciones donde se evidencia vehículos en el espacio público en la cr 42 cl 69m y en la cr 33 con cl 69j bis inmovilizado los vehículos y realizando comparendos, se verifican 7 parqueaderos los cuales no cumplen con los documentos al día, se realizaron 28 foto comparendos por parte de la unidad de transito 5 sensibilizaciones a establecimiento de comercio, se verifica una bahía frente en la cr 65 no 58-15 sur  se impusieron sanción y comparendos por conal.
</t>
  </si>
  <si>
    <t>Actas de Operativos realizados</t>
  </si>
  <si>
    <t>Se realizaron 4 operativos de espacio publico en relación parqueaderos y vías publicas (bahías) en las fechas 
23 de julio, 08 de Agosto, 04 de septiembre 24 de sept y 3 Operativos de control espacio público ( Vendedores Informales) , en los sectores de Madalena San Francisco, Perdomo, Estancia Candelaria  12 Julio, 14 Agosto, 12 Sep.</t>
  </si>
  <si>
    <t>Se realizaron 10 operativos de espacio publico en relación a parqueaderos , vías publicas, espacio publico en las fechas 10 de octubre, 11 de octubre, 25 de octubre, 31 de octubre, 14 de noviembre, 23 de noviembre, 29 de noviembre, 5 de diciembre, 12 de diciembre, 15 de diciembre,</t>
  </si>
  <si>
    <t>Meta cumplida con 20 operativos programados y 25 ejecutados.</t>
  </si>
  <si>
    <t>Realizar 42 acciones de control u operativos en materia de actividad económica</t>
  </si>
  <si>
    <t>Acciones de Control u Operativos en materia de actividad económica Realizados</t>
  </si>
  <si>
    <t>Numero de Acciones de Control u Operativos en materia de actividad económica</t>
  </si>
  <si>
    <t>Quejas de la Ciudadanía</t>
  </si>
  <si>
    <t>Acciones de Control u Operativos en Materia de Actividad Económica</t>
  </si>
  <si>
    <t>Actas de operativos</t>
  </si>
  <si>
    <t xml:space="preserve">visitados 7 establecimientos calle 63 sur # 70g-12 Perdomo  # 70g14 #70g36; #70g61;#70g69#70g89,#71b23 ; visitados en total  13  est cio barrio Perdomo carrera 73 d # 63 a36 , barrio tres reyes calle 63 a sur  #77-b10 barrio la estancia  diagonal 57 z75-22  y barrio protecho ;visitado 8 est comer carrera 57 r 77c27 barrio Casablanca, barrio primavera, barrio mirador, barrio Acapulco, se visitaron 7 est comer barrio la estancia transversal 73b61a37 ; se visitaron 8 est comer barios la candelaria ,casa linsa, Coruña y protecho carrera 42#62-13  </t>
  </si>
  <si>
    <t>se realizaron 9 operativos de establecimientos de comercio donde se visitaron 114 establecimientos, 15 establecimientos diurnos, y 99 establecimientos nocturnos en los barrios el lucero, candelaria, casa linda, Perdomo, la acacias, san francisco tres esquinas, arborizadora, santa rosita, Jerusalén, Balmoral.</t>
  </si>
  <si>
    <t>se programaron 17 operativos de los cuales 2  no se efectuaron los días 14 y 28 de julio, por falta de acompañamiento de las autoridades de policía siendo necesario la presencia para su desarrollo.
Se realizaron 12 Operativos de establecimientos de comercio en horario nocturno como son bares, tabernas, billares, juegos de rana, canchas de tejo ni las fechas:
06 de julio, 19 julio, 03 agosto,11 agosto, 18 agosto, 24 agosto, 31 agos, 01 sep,07 sept 14 sept, 21 sept, 28 sep.
Y tres operativos diurnos, Tiendas cigarrerías, almacenes de repuesto , salones de belleza, casinos.
17 de agosto, 27 de Agosto y 18 de Septiembre</t>
  </si>
  <si>
    <t>Se programaron 12 operativos de establecimiento de comercio, los cuales se realizaron 7 operativos y  5 fueron cancelados por la ausencia de la policía. Se realizaron 12 de octubre, 19 de octubre, 26 de octubre, 29 de octubre, 24 de noviembre, 30 de noviembre y primero de diciembre.  No realizados el 10 de noviembre, 16 de noviembre, 14 de diciembre,21 de diciembre  por falta de policía,</t>
  </si>
  <si>
    <t>De 42 Operativos programados se realizaron 36 efectivos, lo anterior  obedece a falta de acompañamiento de las autoridades competentes y disponibilidad de vehículos.</t>
  </si>
  <si>
    <t>Realizar 24 acciones de control u operativos en materia de urbanismo relacionados con la integridad urbanística</t>
  </si>
  <si>
    <t>Acciones de control u operativos en materia de urbanismo relacionados con la integridad urbanística Realizados</t>
  </si>
  <si>
    <t>Numero de Acciones de control u operativos en materia de urbanismo relacionados con la integridad urbanística</t>
  </si>
  <si>
    <t>Quejas  de la ciudadanía</t>
  </si>
  <si>
    <t>Acciones de control u operativos en materia de urbanismo relacionados con la integridad urbanística</t>
  </si>
  <si>
    <t xml:space="preserve">se visitaron 14 predios  de los cuales 10 no tienen licencia de construcción se apaeryturaron los expedientes respectivos </t>
  </si>
  <si>
    <t>Se realizaron 5 operativos donde se visitaron 11 predios de obras 9 sin licencia y dos con la respectiva licencia de construcción, uno no se realizó porque el vehículo fue prestado por parte de la alcaldía local según información del coordinador de transporte</t>
  </si>
  <si>
    <r>
      <t xml:space="preserve">Se programaron 6 operativos de los cuales 1 no se realizo por falta de acompañamiento de la Policía Nacional el 31 de Julio
Los operativos realizados se ejecutaron en las siguientes fechas : 10 jul, 23 agos, 29 agos, 13 sep </t>
    </r>
    <r>
      <rPr>
        <sz val="12"/>
        <color indexed="10"/>
        <rFont val="Arial Rounded MT Bold"/>
        <family val="2"/>
      </rPr>
      <t>26 sep</t>
    </r>
  </si>
  <si>
    <t>Se programaron 9 operativos de urbanismo. Los operativos se realizaron el 2 de octubre, el 17 de octubre, 23 de octubre, 15 de noviembre, el 19 de noviembre, 22 de noviembre, el 4 de diciembre , 10 de diciembre y el 18 de diciembre,</t>
  </si>
  <si>
    <t>De 24 Operativos programados se realizaron 20 efectivos, lo anterior  obedece a falta de acompañamiento de Policía Nacional</t>
  </si>
  <si>
    <t>Realizar 12 acciones de control u operativos en materia de ambiente, minería y relaciones con los animales</t>
  </si>
  <si>
    <t>Acciones de control u operativos en materia de ambiente, minería y relaciones con los animales Realizados</t>
  </si>
  <si>
    <t>Numero Acciones de control u operativos en materia de ambiente, minería y relaciones con los animales</t>
  </si>
  <si>
    <t>Acciones de control u operativos en materia de ambiente, minería y relaciones con los animales</t>
  </si>
  <si>
    <t>se efectuó operativo en el sector de la playa control de llantas a 5 establecimientos por invasión y contaminación del medio ambiente y se aplicaron 5 comparendos tipo 1</t>
  </si>
  <si>
    <t>se programaron 7 operativos en materia de minería, ambiente y animales , en la cantera Jorge Humberto bello, barrio los sauces, ensueño i y ii , de los cuales uno no se realizó porque no asistió la policía porque se encontraban apoyando la toma de la universidad distrital el día 3 de abril</t>
  </si>
  <si>
    <t xml:space="preserve">Minería 6
10 agosto MINPRECO
17 Agosto: villa paula,
24 Agosto: sociedad constructora
 31 de Agosto. Celmex 
22 y 23  agosto desmonte de puente en cantera Porvenir
28 septiembre: Cantera la quebrada
Medio ambiente:  6
04 julio : Curtiembre
15 de agosto: control ambiental
22 de agosto: control animal
19 de septiembre: control animal
20 de septiembre quebrada la Estrella
26 de septiembre: limpieza quebrada la estrella
</t>
  </si>
  <si>
    <t xml:space="preserve">Se realizo 1 de minería el 18 de octubre </t>
  </si>
  <si>
    <t>Meta cumplida con 20 operativos ejecutados de los 12 programados</t>
  </si>
  <si>
    <t>Realizar 10 acciones de control u operativos en materia de convivencia relacionados con artículos pirotécnicos y sustancias peligrosas</t>
  </si>
  <si>
    <t>Acciones de control u operativos en materia de convivencia relacionados con artículos pirotécnicos y sustancias peligrosas Realizados</t>
  </si>
  <si>
    <t>Numero Acciones de control u operativos en materia de convivencia relacionados con artículos pirotécnicos y sustancias peligrosas</t>
  </si>
  <si>
    <t>Acciones de control u operativos en materia de convivencia relacionados con artículos pirotécnicos y sustancias peligrosas</t>
  </si>
  <si>
    <t xml:space="preserve">no se efectuaron operativos para este trimestre </t>
  </si>
  <si>
    <t>Ninguna</t>
  </si>
  <si>
    <t>se programaron 2 operativos  en relación con artículos pirotécnicos, y sustancias peligrosas , realizó 1 de sustancias químicas a la empresa fucol , en la cl 64ª sur no 73d-56, cr 74g no 57r-42 sur exímeteles, 1 fue cancelado.</t>
  </si>
  <si>
    <t xml:space="preserve">Operativo realizado 17 de julio </t>
  </si>
  <si>
    <t>Se realizaron 4 operativos de pólvora 7 de diciembre, 11 de diciembre,,14 de diciembre, 20 de diciembre,. En 1 se encontró martillos , mechas, rosetas chinas, bengalas, voladores, chispitas mariposas, volcanes, torpeos y totes,</t>
  </si>
  <si>
    <t>De 10 Operativos programados se realizaron 6 efectivos</t>
  </si>
  <si>
    <t>Pronunciarse (Avoca, rechazar o enviar al competente) sobre el 85% de las actuaciones policivas recibidas en las Inspecciones de Policía radicadas durante el año 2.018.</t>
  </si>
  <si>
    <t>Porcentaje de auto que avocan conocimiento</t>
  </si>
  <si>
    <t>Número de autos durante la vigencia 2018/Número total de actuaciones radicadas) *100</t>
  </si>
  <si>
    <t>N/A</t>
  </si>
  <si>
    <t>Autos que avocan conocimiento</t>
  </si>
  <si>
    <t>APLICATIVO</t>
  </si>
  <si>
    <t>SÍ ACTUA</t>
  </si>
  <si>
    <t>NO PROGRAMADO</t>
  </si>
  <si>
    <t>Teniendo en cuenta el alto volumen de procesos, el análisis de resultado fue positivo.</t>
  </si>
  <si>
    <t>La Alcaldía Local de Ciudad Bolívar  durante la vigencia  2018 logro Avocar, rechazar o enviar al competente el 94,41 de las actuaciones policivas recibidas Memorando 20182200559153</t>
  </si>
  <si>
    <t>Resolver el 50% de las actuaciones policivas anteriores a la ley 1801 de 2016 de competencia de las inspecciones de policía</t>
  </si>
  <si>
    <t>Porcentaje de actuaciones policivas resueltas</t>
  </si>
  <si>
    <t>(Número de actuaciones resueltas/Total de actuaciones radicadas antes del 2018) *100</t>
  </si>
  <si>
    <t>Actuaciones administrativas resueltas</t>
  </si>
  <si>
    <t>Inspección de policía</t>
  </si>
  <si>
    <t>si</t>
  </si>
  <si>
    <t>Debido al alto volumen de expedientes, el impulso procesal de cada uno de ellos y la agenda de las inspecciones que esta a mas de 6 meses, Por falta del Personal para abordar la cantidad de expediente en cada inspección, por falta de inspector en propiedad en una inspección, falta de hacer mas inspecciones.</t>
  </si>
  <si>
    <t>11523-11546-11372-11292-11379-11531-11516-11305-11494.</t>
  </si>
  <si>
    <t>Debido al alto volumen de expedientes, el impulso procesal de cada uno de ellos y la agenda de las inspecciones que esta a mas de 6 meses, Por falta del Personal para abordar la cantidad de expediente en cada inspección, por falta de inspector en propiedad en una inspección, falta de hacer mas inspecciones. La meta se cumplió en un 7%</t>
  </si>
  <si>
    <t xml:space="preserve">GESTIÓN CORPORATIVA LOCAL
</t>
  </si>
  <si>
    <r>
      <t xml:space="preserve">Comprometer al 30 de junio del 2018 el </t>
    </r>
    <r>
      <rPr>
        <b/>
        <sz val="12"/>
        <color indexed="10"/>
        <rFont val="Arial Rounded MT Bold"/>
        <family val="2"/>
      </rPr>
      <t>50%</t>
    </r>
    <r>
      <rPr>
        <sz val="12"/>
        <rFont val="Arial Rounded MT Bold"/>
        <family val="2"/>
      </rPr>
      <t xml:space="preserve"> del presupuesto de inversión directa disponible a la vigencia para el FDL y el </t>
    </r>
    <r>
      <rPr>
        <b/>
        <sz val="12"/>
        <color indexed="10"/>
        <rFont val="Arial Rounded MT Bold"/>
        <family val="2"/>
      </rPr>
      <t>95%</t>
    </r>
    <r>
      <rPr>
        <sz val="12"/>
        <rFont val="Arial Rounded MT Bold"/>
        <family val="2"/>
      </rPr>
      <t xml:space="preserve"> al 31 de diciembre de 2018.</t>
    </r>
  </si>
  <si>
    <t>Porcentaje de Compromisos del Presupuesto de Inversión Directa Disponible a la Vigencia para el FDL</t>
  </si>
  <si>
    <t>(Compromisos Presupuestales de Inversión Realizados/Total del Presupuesto de Inversión Directa de la Vigencia)</t>
  </si>
  <si>
    <t xml:space="preserve">Ejecución Presupuestal de Gastos de Inversión </t>
  </si>
  <si>
    <t xml:space="preserve">Porcentaje de Compromisos del Presupuesto de Inversión Directa </t>
  </si>
  <si>
    <t>Carpetas Físicas-PREDIS-OPGET-PAC</t>
  </si>
  <si>
    <t>Área de Gestión Desarrollo Local-Presupuesto</t>
  </si>
  <si>
    <t>PREDIS-OPGET-PAC</t>
  </si>
  <si>
    <t>Al primer trimestre se a comprometido del presupuesto de inversión asignado a la vigencia 2018, en gastos de funcionamiento el 43.84% $ 213.411.352 y Gastos de Inversión el 13.97%  por valor de                                      $14.958.082.883</t>
  </si>
  <si>
    <t>Ejecución Presupuestal a 31 de Marzo de 2018</t>
  </si>
  <si>
    <t>Al II trimestre se ha comprometido del presupuesto de inversión asignado a la vigencia 2018, en gastos de funcionamiento el 40,88% $ 663.507.513 y Gastos de Inversión el 0,93%  por valor de                                      $992.329.499</t>
  </si>
  <si>
    <t>Ejecución Presupuestal a 30 de junio de 2018</t>
  </si>
  <si>
    <t>Al III Trimestre se ha comprometido del presupuesto de inversión asignado a la vigencia 2018,  Gastos de Inversión el 0,74%  por valor  de $884,978.000, el porcentaje se ve disminuido por la adición de los excedentes financieros de la vigencia 2017 $11.800.000.000</t>
  </si>
  <si>
    <t>Ejecución Presupuestal a 30 de septiembre de 2018</t>
  </si>
  <si>
    <t>Al IV Trimestre se comprometió del presupuesto de inversión asignado a la vigencia 2018,  en Gastos de Inversión a 31-12-2018 un porcentaje total de 98,15%  por valor  de $116.642.757.738, incluyendo la adición de excedentes financieros de la vigencia 2017.</t>
  </si>
  <si>
    <t>Ejecución presupuestal a corte 26 de diciembre 2018</t>
  </si>
  <si>
    <t>Meta cumplida del presupuesto de inversión directa disponible para la vigencia 2018 el Fondo de Desarrollo Local logro comprometer el 98 % del presupuesto asignado</t>
  </si>
  <si>
    <r>
      <t xml:space="preserve">Girar mínimo el </t>
    </r>
    <r>
      <rPr>
        <b/>
        <sz val="12"/>
        <color indexed="10"/>
        <rFont val="Arial Rounded MT Bold"/>
        <family val="2"/>
      </rPr>
      <t>30%</t>
    </r>
    <r>
      <rPr>
        <sz val="12"/>
        <rFont val="Arial Rounded MT Bold"/>
        <family val="2"/>
      </rPr>
      <t xml:space="preserve"> del presupuesto de inversión directa comprometidos en la vigencia 2018</t>
    </r>
  </si>
  <si>
    <t>Porcentaje de Giros de Presupuesto de Inversión Directa Realizados</t>
  </si>
  <si>
    <t>(Giros de Presupuesto de Inversión Directa Realizados/Total de Presupuesto de Inversión directa Vigencia 2018)</t>
  </si>
  <si>
    <t xml:space="preserve">Giros de Presupuesto de Inversión Directa </t>
  </si>
  <si>
    <t>Al cierre del primer trimestre se ha Se Girado del presupuesto de inversión Directa para la vigencia 2018, el 1.64 por un valor de $ 1.751.398.435obteniendo un porcentaje de 1,28%</t>
  </si>
  <si>
    <t xml:space="preserve">Al cierre del -II Trimestre se ha Se Girado del presupuesto de inversión Directa para la vigencia 2018, el 3,73% por un valor de $ 1.751.398.435 </t>
  </si>
  <si>
    <t>Al cierre del -III  Trimestre se ha se a girado de  inversión Directa para la vigencia 2018, el 3,73% por un valor de $ 4.033.705.946</t>
  </si>
  <si>
    <t>Al cierre del  IV  Trimestre se giro a 31-12-2018,  de  inversión Directa vigencia 2018, el 12,00% por un valor de $14,332,181,917.</t>
  </si>
  <si>
    <t>Del presupuesto asignado para la vigencia 2018 se logro girar el 12% de los recursos comprometidos durante la misma</t>
  </si>
  <si>
    <r>
      <t xml:space="preserve">Girar el </t>
    </r>
    <r>
      <rPr>
        <b/>
        <sz val="12"/>
        <color indexed="10"/>
        <rFont val="Arial Rounded MT Bold"/>
        <family val="2"/>
      </rPr>
      <t>50%</t>
    </r>
    <r>
      <rPr>
        <sz val="12"/>
        <rFont val="Arial Rounded MT Bold"/>
        <family val="2"/>
      </rPr>
      <t xml:space="preserve"> del presupuesto comprometido constituido como Obligaciones por Pagar de la vigencia 2017 y anteriores (Funcionamiento e Inversión).</t>
    </r>
  </si>
  <si>
    <t>Porcentaje de Giros de Presupuesto Comprometido Constituido como Obligaciones por Pagar de la Vigencia 2017 Realizados</t>
  </si>
  <si>
    <t>(Giros de Presupuesto Comprometido Constituido como Obligaciones por Pagar de la Vigencia 2017 Realizados/Total de Presupuesto Comprometido Constituido como Obligaciones por Pagar de la vigencia 2017)*100</t>
  </si>
  <si>
    <t xml:space="preserve">Giros de Presupuesto Comprometido Constituido como Obligaciones por Pagar de la Vigencia 2017 </t>
  </si>
  <si>
    <r>
      <t>De las obligaciones por pagar constituidas con recursos de la vigencia 2017 y años anteriores (Inversión,</t>
    </r>
    <r>
      <rPr>
        <b/>
        <sz val="12"/>
        <color indexed="8"/>
        <rFont val="Arial Rounded MT Bold"/>
        <family val="2"/>
      </rPr>
      <t xml:space="preserve"> </t>
    </r>
    <r>
      <rPr>
        <sz val="12"/>
        <color indexed="8"/>
        <rFont val="Arial Rounded MT Bold"/>
        <family val="2"/>
      </rPr>
      <t>se giro para el primer trimestre en  Inversión un porcentaje del 6,26 por valor de $ 5.837.885.819,y gastos de funcionamiento el 20,50 por un valor de 100.371.211 (ACLARANDO QUE LAS OBLIGACIONES POR PAGAR  VIGENCIA 2017 Y AÑOS ANTERIORES NO SE HAN AJUSTADO AL PRIMER TRIMESTRE  PERO  NO AFECTA EL PORCENTAJE ESTIMADO)</t>
    </r>
  </si>
  <si>
    <t>De las obligaciones por pagar constituidas con recursos de la vigencia 2017 y años anteriores (Inversión, se giro para el II  Trimestre en  Inversión un porcentaje del 22,90 por valor de $ 28.664013.779, y gastos de funcionamiento el 65,17 por un valor de $ 38.728.028(ACLARANDO QUE LAS OBLIGACIONES POR PAGAR  VIGENCIA 2017 Y AÑOS ANTERIORES  SE AJUSTARON AL SEGUNDO TRIMESTRE A LOS VALORES REALES DEL CIERRE DE LA VIGENCIA 2017)</t>
  </si>
  <si>
    <t>De las obligaciones por pagar constituidas con recursos de la vigencia 2017 y años anteriores (Inversión, se giro para el III  Trimestre en  Inversión un porcentaje del 15,58 por valor de $19.996.901.118, en gastos de funcionamiento del 10,10 por un valor de $16.402.239.....(ACLARANDO QUE LAS OBLIGACIONES POR PAGAR  VIGENCIA 2017 Y AÑOS ANTERIORES  SE AJUSTARON AL SEGUNDO TRIMESTRE A LOS VALORES REALES DEL CIERRE DE LA VIGENCIA 2017)</t>
  </si>
  <si>
    <t>De las obligaciones por pagar constituidas con recursos de la vigencia 2017 y años anteriores (Inversión, en Inversión se giro a 31-12-2018 un 67,92% por un valor de $ 87.161.649.5152, y  en gastos de funcionamiento del 95,77 por un valor de $155.501.478.</t>
  </si>
  <si>
    <t xml:space="preserve">Meta cumplida del presupuesto constituido como Obligaciones por pagar para la vigencia 2017 se giro el 67,92 % </t>
  </si>
  <si>
    <r>
      <t>Adelantar el</t>
    </r>
    <r>
      <rPr>
        <b/>
        <sz val="12"/>
        <rFont val="Arial Rounded MT Bold"/>
        <family val="2"/>
      </rPr>
      <t xml:space="preserve"> </t>
    </r>
    <r>
      <rPr>
        <b/>
        <sz val="12"/>
        <color indexed="10"/>
        <rFont val="Arial Rounded MT Bold"/>
        <family val="2"/>
      </rPr>
      <t>100%</t>
    </r>
    <r>
      <rPr>
        <sz val="12"/>
        <rFont val="Arial Rounded MT Bold"/>
        <family val="2"/>
      </rPr>
      <t xml:space="preserve"> de los procesos contractuales de malla vial y parques de la vigencia 2018, utilizando los pliegos tipo.</t>
    </r>
  </si>
  <si>
    <t>Porcentaje de Procesos Contractuales de Malla Vial y Parques de la Vigencia 2018 Realizados Utilizando los Pliegos Tipo</t>
  </si>
  <si>
    <t>(Porcentaje de Procesos Contractuales de Malla Vial y Parques de la Vigencia 2018 Realizados Utilizando los Pliegos Tipo/Total de Procesos Contractuales de Malla Vial y Parques de la Vigencia 2018)*100</t>
  </si>
  <si>
    <t>PAC</t>
  </si>
  <si>
    <t xml:space="preserve">Procesos contractuales con pliegos tipo </t>
  </si>
  <si>
    <t>MUSI-SECOP</t>
  </si>
  <si>
    <t xml:space="preserve">Área de Gestión Desarrollo Local-Infraestructura-Contratación </t>
  </si>
  <si>
    <t>La ejecución de esta Meta se reportara en los próximos trimestres</t>
  </si>
  <si>
    <t>Los procesos contractuales de malla vial, se encuentran en formulación, viabilidad del sector y reserva por parte del IDU y IDRD
Solicitudes de Aval 
20186920142061
20182250258661</t>
  </si>
  <si>
    <t>Respuesta IDU 20182250258661</t>
  </si>
  <si>
    <t>Se han publicado 6 procesos de licitación publica
FDLCB-LP-001-2018
FDLCB-LP-002-2018
FDLCB-LP-003-2018
FDLCB-LP-005-2018
FDLCB-LP-006-2018
 utilizando los pliegos tipo de IDU - IDRD</t>
  </si>
  <si>
    <t>Plataforma Secop II</t>
  </si>
  <si>
    <t>Los procesos contractuales adelantados para el trimestre en relación a mantenimiento de parques :
- COP-277-2018 , CIN -308-2018,  COP-300-2018, CIN-306-2018
Malla vial  y espacio publico: CIN-324-2018, CIN-326-2018, COP-323-2018, CIN-318-2018, CON-311-2018, COP-304-2018</t>
  </si>
  <si>
    <t xml:space="preserve">Pantallazos de verificación </t>
  </si>
  <si>
    <t>Meta cumplida durante la Vigencia 2018 los procesos contractuales de malla vial y de parques fueron realizados utilizando  pliegos tipo.</t>
  </si>
  <si>
    <r>
      <t>Publicar el</t>
    </r>
    <r>
      <rPr>
        <b/>
        <sz val="12"/>
        <color indexed="10"/>
        <rFont val="Arial Rounded MT Bold"/>
        <family val="2"/>
      </rPr>
      <t xml:space="preserve"> 100% </t>
    </r>
    <r>
      <rPr>
        <sz val="12"/>
        <rFont val="Arial Rounded MT Bold"/>
        <family val="2"/>
      </rPr>
      <t>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r>
  </si>
  <si>
    <t>Porcentaje de Publicación de los Procesos Contractuales del FDL y Modificaciones Contractuales Realizado</t>
  </si>
  <si>
    <t>(Procesos y Modificaciones Contractuales Publicados en el Portal SECOP/Total de Procesos y Modificaciones Contractuales de la Vigencia 2018)*100</t>
  </si>
  <si>
    <t>Contratación FDLCB</t>
  </si>
  <si>
    <t xml:space="preserve">procesos contractuales en el Plan Anual de Adquisiciones </t>
  </si>
  <si>
    <t>CCE - PAC</t>
  </si>
  <si>
    <t xml:space="preserve">Área de Gestión Desarrollo Local - Contratación </t>
  </si>
  <si>
    <t>Se publicaron 2 contratos de arrendamiento, 180 CPS, 2 Acuerdos marco de Precio, 1 Licitación Pública</t>
  </si>
  <si>
    <t>Pantallazos publicación contratos en SECOP II</t>
  </si>
  <si>
    <t>Se publicaron tres procesos de mínima cuantia,CSE-202-2018, CSU-204-2018, CPS 205-2018, una selección abreviada CSE-206-2018, sesiones y modificaciones a contratos de prestación de servicios .</t>
  </si>
  <si>
    <t>Matriz de Contratación</t>
  </si>
  <si>
    <r>
      <t xml:space="preserve">se publicaron, 3 selecciones abreviadas
FDLCB-PSAMC-002-2018
FDLCB-PSAMC-003-2018
FDLCB-PSAMC-004-2018
Procesos de mínima cuantía
FDLCB-PMC-004-2018 
</t>
    </r>
    <r>
      <rPr>
        <sz val="12"/>
        <rFont val="Arial Rounded MT Bold"/>
        <family val="2"/>
      </rPr>
      <t>24 contratos de prestación de servicios
CPS-210-2018
CPS-211-2018
CPS-212-2018
CPS-213-2018
CPS-214-2018
CPS-215-2018
CPS-216-2018
CPS-217-2018
CPS-218-2018
CPS-219-2018
CPS-220-2018
CPS-221-2018
CPS-222-2018
CPS-223-2018
CPS-224-2018
CPS-225-2018
CPS-226-2018
CPS-227-2018
CPS-228-2018
CPS-229-2018
CPS-230-2018
CPS-231-2018
CPS-232-2018
CPS-233-2018</t>
    </r>
    <r>
      <rPr>
        <sz val="12"/>
        <color indexed="10"/>
        <rFont val="Arial Rounded MT Bold"/>
        <family val="2"/>
      </rPr>
      <t xml:space="preserve">
</t>
    </r>
  </si>
  <si>
    <t>Matriz de Contratación
Plataforma SECOP II</t>
  </si>
  <si>
    <t xml:space="preserve">Se publican los contratos de Comodatos : CCOM-242-2018
CCOM-243-2018
CCOM-244-2018
CCOM-245-2018
CCOM-246-2018
CCOM-247-2018
CCOM-248-2018
CCOM-249-2018
CCOM-250-2018
CCOM-251-2018
CCOM-252-2018
CCOM-253-2018
CCOM-254-2018
CCOM-255-2018
CCOM-256-2018
Contratos de Prestación de servicios
CPS-237-2018
CPS-239-2018
CPS-241-2018
CPS-257-2018
CPS-258-2018
CPS-261-2018
CPS-267-2018
CPS-268-018
CPS-269-2018
CPS-270-2018
CPS-272-2018
CPS-273-2018
CPS-274-2018
CPS-275-2018
CPS-276-2018
CPS-279-2018
CPS-280-2018
CPS-285-2018
CPS-288-2018
CPS-289-2018
</t>
  </si>
  <si>
    <t xml:space="preserve">Se realiza la publicación de contratación del FDLCB en la plataforma de Secop II </t>
  </si>
  <si>
    <r>
      <t xml:space="preserve">Adquirir el </t>
    </r>
    <r>
      <rPr>
        <b/>
        <sz val="12"/>
        <color indexed="10"/>
        <rFont val="Arial Rounded MT Bold"/>
        <family val="2"/>
      </rPr>
      <t>80%</t>
    </r>
    <r>
      <rPr>
        <sz val="12"/>
        <rFont val="Arial Rounded MT Bold"/>
        <family val="2"/>
      </rPr>
      <t xml:space="preserve"> de los bienes de Características Técnicas Uniformes de Común Utilización a través del portal Colombia Compra Eficiente.</t>
    </r>
  </si>
  <si>
    <t>Porcentaje de bienes de características técnicas uniformes de común utilización adquiridos a través del portal CCE</t>
  </si>
  <si>
    <t>Colombia Compra Eficiente-PAC</t>
  </si>
  <si>
    <t>Bienes de Características Técnicas Uniformes de Común Utilización a través del portal Colombia Compra Eficiente Adquiridos</t>
  </si>
  <si>
    <t>CCE</t>
  </si>
  <si>
    <t>Se  Adquirieron SOAT para los vehículos de la Alcaldía Local,  el servicio de aseo y cafetería, con insumos para la Alcaldía Local y combustibles para los vehículos.</t>
  </si>
  <si>
    <t>orden de Compra Aseo: 25900
SOAT: 24845
Combustible: 25688</t>
  </si>
  <si>
    <t>Los procesos contractuales que se adelantaran por la modalidad de subasta inversa , se encuentran en formulación por las profesionales de contratación.
Por modificación del  Plan Anual de Adquisiciones - PAA , se re programaron fechas  para adelantar este tipo de procesos contractuales.</t>
  </si>
  <si>
    <t>n/a</t>
  </si>
  <si>
    <t xml:space="preserve">Se ha publicado el proceso de subasta inversa:
FDLCB-SI-001-2018 
SUMINISTRO DE FERRETERÍA, EPP Y PINTURAS.
</t>
  </si>
  <si>
    <t>Secop II</t>
  </si>
  <si>
    <t xml:space="preserve">Se adjudicaron 3 contratos de suministros 
CSU-260-2018  combustible para el parque automotor vehículos pesados y  maquinaria amarilla
CSU-265-2018 ferretería, elementos de protección personal en insumos
CSU-271-2018 actividades que realicen por parte de la administración local con las organizaciones, instancias de control social de la localidad de ciudad bolívar.
</t>
  </si>
  <si>
    <t>Se da cumplimiento de la adquisición de bienes  través del portal Colombia Compra Eficiente.</t>
  </si>
  <si>
    <t>Aplicar el 100% de los lineamientos establecidos en la Directiva 12 de 2016  o aquella que la mofique o sustituya.</t>
  </si>
  <si>
    <t>Porcentaje de Lineamientos Establecidos en la Directiva 12 de 2016 o Aquella que la Modifique Aplicados</t>
  </si>
  <si>
    <t xml:space="preserve"> (Lineamientos Establecidos en la Directiva 12 de 2016 o Aquella que la Modifique Aplicados/Total de Lineamientos Establecidos en la Directiva 12 de 2016 o Aquella que la Modifique)*100</t>
  </si>
  <si>
    <t>Lineamientos Directiva 012/2016</t>
  </si>
  <si>
    <t>Lineamientos Establecidos en la Directiva 12 de 2016 o Aquella que la Modifique</t>
  </si>
  <si>
    <t>Directiva 012/2016</t>
  </si>
  <si>
    <t xml:space="preserve">Área de Gestión Desarrollo Local-Contratación </t>
  </si>
  <si>
    <t xml:space="preserve">CCE </t>
  </si>
  <si>
    <t>Los profesionales del Área de Planeación aplicaron la directiva en el proyecto 1422 - Cultura</t>
  </si>
  <si>
    <t>Radicados de solicitud de Concepto: 20186920041621, 20186920047751
Radicados Concepto Favorable: 2018691003724-2, 2018691004284-2</t>
  </si>
  <si>
    <t xml:space="preserve">Los profesionales del Área de Planeación solicitaron viabilidad Técnica en cumplimiento a  la directiva 012 para los siguientes proyectos: 
• Proyecto 1451: componente Control Social Radicado solicitud de concepto favorable No. 20186920141071. Radicado respuesta: 20186910098892
• Proyecto 1425: componente Entornos Escolares Radicado No. 20186920097661. La respuesta no ha sido radicada por la SSCJ
• radicado  de solicitud 20186920079521 del día 13 de abril de 2018, 
• radicado de respuesta 20186910082942 de día 13 de junio de 2018
• proyectos de deporte y recreación Alcaldía Local de Ciudad Bolívar.20186920044441*
• Viabilidad Técnica solicitada vía correo electrónico para el proyecto Dotación Jardines Infantiles. 28 de junio
</t>
  </si>
  <si>
    <t>Memorandos y correo electrónico de solicitud</t>
  </si>
  <si>
    <t xml:space="preserve">Los profesionales del Área de Planeación solicitaron viabilidad Técnica en cumplimiento a  la directiva 012 para los siguientes proyectos: 
• Proyecto 1423: componente Interventoría de parques Radicado solicitud de concepto favorable No. 20186920010383. Radicado respuesta: 20182100368803
• Proyecto 1423: componente Construcción de parques Radicado No. 20186910117702. Respuesta 20182100197352. 
• Proyecto 1313 Radicado de respuesta 20186920188191 Rta. 20186910120392 del día 30 de agosto de 2018
• proyecto 1423 Interventoría construcción de Parques sol. 20186920012003 Rta 20182100419633.  
• proyecto conmemoratorio del día internacional de la no violencia contra la mujer Radicado: 20186920212091 , respuesta : 20186910134432 
* Proceso de Entornos escolares componente de DD.HH solicitud rad:  20186920097661 respuesta : 20183100384143
</t>
  </si>
  <si>
    <t>Memorandos</t>
  </si>
  <si>
    <t>Los profesionales del Área de Planeación solicitaron viabilidad Técnica en cumplimiento a  la directiva 012 para los siguientes proyectos: 
-Proyecto 1451 Fortalecimiento  a organizaciones o instancias de participación Radicado  20186910162972
- Proyecto 1423 Mantenimiento y construcción de parques radicado 20186910161412
- Proyecto Adquisición de elementos Nueva Sede Radicado 20182100495853
-Actualización de diseños y construcción o reconstrucción de la malla vial de la Localidad de Ciudad Bolívar Radicado 20182100484733
- Concepto Favorable para proceso de Contratación 20186910152442 
- Proyecto 1397 Desarrollo integral desde la gestación hasta la adolescencia (Dotación pedagógica de Jardines ) Radicado 20186910148002
- Proyecto 1422  Ciudad Bolívar en cultura, Recreación y Deporte radicado   20186910147582
-  Adquisición de motocicletas y vehículos para el Fondo de Desarrollo Local de Ciudad Bolívar 20182100450693
- Proyecto de inversión Seguridad, convivencia y Justicia radicado 20186910143462</t>
  </si>
  <si>
    <t>Para los proyectos que se formularon durante la vigencia 2018 se dio aplicabilidad de los lineamientos establecidos en la directiva 12 de2016</t>
  </si>
  <si>
    <t>Ejecutar el 100% del plan de implementación del SIPSE local.</t>
  </si>
  <si>
    <t>Porcentaje de Ejecución del Plan de Implementación del SIPSE Local</t>
  </si>
  <si>
    <t>(Acciones Cumplidas del Plan de Implementación de SIPSE Local/Total de Acciones del Plan de Implementación de SIPSE Local)*100</t>
  </si>
  <si>
    <t>Lineamientos Plan SIPSE</t>
  </si>
  <si>
    <t>Plan de Implementación del SIPSE Local</t>
  </si>
  <si>
    <t>SIPSE</t>
  </si>
  <si>
    <t>Esta Meta debe ser reportada para el Cuarto Trimestre, se participó en reunión convocada por secretaria de Gobierno con el fin de dar a conocer la herramienta, y estamos a la espera de la próxima capacitación para entrar en funcionamiento esta plataforma.</t>
  </si>
  <si>
    <t>Según reporte de la DGPDL la alcaldía local cumplió con el plan de implementación de SIPSE</t>
  </si>
  <si>
    <t>InformeDGPDL</t>
  </si>
  <si>
    <t>De acuerdo al informe remitido por la dirección para la Gestión del Desarrollo Local mediante memorando N| 20182100457703 la alcaldía local cumplió con un 98%</t>
  </si>
  <si>
    <t>La Alcaldía ejecutó el 100% del plan de implementación SIPSE Local</t>
  </si>
  <si>
    <t>La Alcaldía ejecutó el 99% del plan de implementación SIPSE Local</t>
  </si>
  <si>
    <t>Asistir al 100% de las jornadas de actualización y unificación de criterios contables con las alcaldías locales bajo el nuevo marco normativo contable programadas por la Dirección Financiera de la SDG</t>
  </si>
  <si>
    <t>Porcentaje de asistencia a las jornadas programadas por la Dirección Financiera de la SDG</t>
  </si>
  <si>
    <t>(No. de jornadas a las que asistió el contador del FDL/No. de jornadas programadas por la Dirección Financiera)*100</t>
  </si>
  <si>
    <t xml:space="preserve">PARTICIPAR EN LAS JORNADAS CONVOCADAS </t>
  </si>
  <si>
    <t>Asistencia a las jornadas de actualización y unificación de criterios</t>
  </si>
  <si>
    <t>ACTAS, CORREOS Y COMUNICACIONES ESCRITAS</t>
  </si>
  <si>
    <t>OFICINA DE CONTABILIDAD</t>
  </si>
  <si>
    <t>Actas - Comunicados</t>
  </si>
  <si>
    <t>se asistió a reunión convocada por la Secretaria de Hacienda</t>
  </si>
  <si>
    <t>Acta reposa en Secretaria de Hacienda</t>
  </si>
  <si>
    <t>Según informe presentado por la subsecretaría de gestión institucional y la Dirección Financiera la alcaldía local asistió a todas las jornadas de unificación de criterios contables</t>
  </si>
  <si>
    <t>radicado 20184000255093</t>
  </si>
  <si>
    <t>De acuerdo al radicado No. 20184000431503 la Alcaldía Local asistió al 100% de las jornadas de actualización y unificación de criterios contables.</t>
  </si>
  <si>
    <t>Memorando de citación con radicado No. 3201800000524 del 21 de agosto / Acta y Control de Asistencia a la jornada.</t>
  </si>
  <si>
    <t xml:space="preserve">El contador y el almacenista asisten a  la reunión  convocada por la Dirección Financiera a través de correo electrónico invitando  el día 13 de diciembre de 2018 </t>
  </si>
  <si>
    <t>Memorando 20184000564373 y acta de Asistencia</t>
  </si>
  <si>
    <t>El contador durante la vigencia 2018 asistió a las capacitaciones convocadas por la Dirección  Financiera de Secretaria Distrital de Gobierno.</t>
  </si>
  <si>
    <t>Reportar mensualmente al contador del FDL (Vía Orfeo o AGD) el 100% de la información insumo para los estados contables en materia de multas, contratación, almacén, presupuesto, liquidación de contratos, avances de ejecución contractual, entre otros</t>
  </si>
  <si>
    <t>Porcentaje de reporte de información insumo para contabilidad</t>
  </si>
  <si>
    <t>(No. de reportes trimestrales remitidos al contador vía Orfeo/No. de trimestres del año)*100
(Según la alcaldía se puede cambiar la periodicidad a mensual)</t>
  </si>
  <si>
    <t>Información generada por las dependencias de la Alcaldía Local</t>
  </si>
  <si>
    <t>Reportes realizados</t>
  </si>
  <si>
    <t xml:space="preserve">Comunicaciones por correo - ORFEO - AGD   </t>
  </si>
  <si>
    <t>Todas las  Dependencias del FDLCB</t>
  </si>
  <si>
    <t>Según la dirección financiera y la subsecretaría de gestión institucional la alcaldía local de ciudad bolívar asistió a todas las mesas de unificación de criterios contables citadas por nivel central</t>
  </si>
  <si>
    <t>Los profesionales de las área PIGA, caja menor y Área gestión Policiva Jurídica, realizaron el reporte correspondiente a la oficina de contabilidad vía correo electrónico</t>
  </si>
  <si>
    <r>
      <rPr>
        <b/>
        <sz val="12"/>
        <color indexed="8"/>
        <rFont val="Arial Rounded MT Bold"/>
        <family val="2"/>
      </rPr>
      <t xml:space="preserve">1) </t>
    </r>
    <r>
      <rPr>
        <sz val="12"/>
        <color indexed="8"/>
        <rFont val="Arial Rounded MT Bold"/>
        <family val="2"/>
      </rPr>
      <t xml:space="preserve">Se recibió de la Oficina de Presupuesto la información correspondiente a las ejecuciones presupuestales de los meses de junio, julio y agosto de 2018 con radicados No. 20186920009263, 20186920010313 y 20186920011913 respectivamente. </t>
    </r>
    <r>
      <rPr>
        <b/>
        <sz val="12"/>
        <color indexed="8"/>
        <rFont val="Arial Rounded MT Bold"/>
        <family val="2"/>
      </rPr>
      <t xml:space="preserve">2) </t>
    </r>
    <r>
      <rPr>
        <sz val="12"/>
        <color indexed="8"/>
        <rFont val="Arial Rounded MT Bold"/>
        <family val="2"/>
      </rPr>
      <t xml:space="preserve">La oficina de almacén  informó mediante radicado No. 20186920013653 los movimientos de almacén correspondientes al mes de septiembre, con el fin de ser contabilizados y realizar la respectiva conciliación almacén-contabilidad. </t>
    </r>
    <r>
      <rPr>
        <b/>
        <sz val="12"/>
        <color indexed="8"/>
        <rFont val="Arial Rounded MT Bold"/>
        <family val="2"/>
      </rPr>
      <t xml:space="preserve">3) </t>
    </r>
    <r>
      <rPr>
        <sz val="12"/>
        <color indexed="8"/>
        <rFont val="Arial Rounded MT Bold"/>
        <family val="2"/>
      </rPr>
      <t>Los profesionales de las área PIGA, caja menor y Área gestión Policiva Jurídica, realizaron el reporte correspondiente a la oficina de contabilidad vía correo electrónico</t>
    </r>
  </si>
  <si>
    <t>Memorandos con radicado relacionados en el análisis del avance. Medio físico y medio magnético en el aplicativo Orfeo.</t>
  </si>
  <si>
    <r>
      <rPr>
        <b/>
        <sz val="12"/>
        <color indexed="8"/>
        <rFont val="Arial Rounded MT Bold"/>
        <family val="2"/>
      </rPr>
      <t xml:space="preserve">1) </t>
    </r>
    <r>
      <rPr>
        <sz val="12"/>
        <color indexed="8"/>
        <rFont val="Arial Rounded MT Bold"/>
        <family val="2"/>
      </rPr>
      <t xml:space="preserve">Se recibió de la Oficina de Presupuesto la información correspondiente a las ejecuciones presupuestales de los meses de octubre y  noviembre de 2018 con radicados No. 20186920017583 20186920015223 respectivamente. </t>
    </r>
    <r>
      <rPr>
        <b/>
        <sz val="12"/>
        <color indexed="8"/>
        <rFont val="Arial Rounded MT Bold"/>
        <family val="2"/>
      </rPr>
      <t xml:space="preserve">2) </t>
    </r>
    <r>
      <rPr>
        <sz val="12"/>
        <color indexed="8"/>
        <rFont val="Arial Rounded MT Bold"/>
        <family val="2"/>
      </rPr>
      <t xml:space="preserve">La oficina de almacén  informó mediante radicado No. 20186920015813 los movimientos de almacén correspondientes al mes de octubre , y con radicado 20186920017663 movimientos de almacén correspondientes al mes de noviembre con el fin de ser contabilizados y realizar la respectiva conciliación almacén-contabilidad. </t>
    </r>
    <r>
      <rPr>
        <b/>
        <sz val="12"/>
        <color indexed="8"/>
        <rFont val="Arial Rounded MT Bold"/>
        <family val="2"/>
      </rPr>
      <t xml:space="preserve">3) </t>
    </r>
    <r>
      <rPr>
        <sz val="12"/>
        <color indexed="8"/>
        <rFont val="Arial Rounded MT Bold"/>
        <family val="2"/>
      </rPr>
      <t>Los profesionales de las área PIGA, caja menor y Área gestión Policiva Jurídica, realizaron el reporte correspondiente a la oficina de contabilidad vía correo electrónico</t>
    </r>
  </si>
  <si>
    <t>Memorandos de reporte</t>
  </si>
  <si>
    <t>Se reportó mensualmente al contador del FDL el 78% de la información insumo para los estados contables en materia de multas, contratación, almacén, presupuesto, liquidación de contratos, avances de ejecución contractual, entre otros</t>
  </si>
  <si>
    <t>SERVICIO A LA CIUDADANIA</t>
  </si>
  <si>
    <t>Responder el 100% de los requerimientos asignados al proceso/Alcaldía Local durante cada trimestre</t>
  </si>
  <si>
    <t>Porcentaje de Requerimientos Asignados a la Alcaldía Local Respondidos</t>
  </si>
  <si>
    <t>(Cantidad de respuestas oportunas a los requerimientos ciudadanos asignados al proceso/Alcaldía Local durante la vigencia 2018  /Cantidad de requerimientos ciudadanos de la vigencia 2018 asignados al proceso/Alcaldía Local)*100</t>
  </si>
  <si>
    <t xml:space="preserve">Requerimientos asignados </t>
  </si>
  <si>
    <t xml:space="preserve"> Requerimientos Asignados a la Alcaldía Local Respondidos</t>
  </si>
  <si>
    <t>en el trimestre se recibieron 938 Requerimientos, de los cuales  se genero respuesta de fondo a 318, y 105 se encuentran con respuesta proyectada y digitalizada para firma del Alcalde, para un porcentaje de 45 %</t>
  </si>
  <si>
    <t>Base en Línea Secretaria de Gobierno de Servicio de Atención a la ciudadanía de la Alcaldía Local Ciudad Bolívar.</t>
  </si>
  <si>
    <t>Para el II Trimestre se recibieron 1042  Requerimientos, de los cuales  se genero respuesta de fondo a 777, y 264 en tramite , para un porcentaje de 45 %</t>
  </si>
  <si>
    <t>De los 801 requerimientos recibidos en el trimestre Alcaldía Local Ciudad Bolívar ha dado respuesta oportuna a 580 solicitudes para un porcentaje 72.4%</t>
  </si>
  <si>
    <t>Base en Excel requerimientos SAC
Herramienta Google Drive, derechos de petición</t>
  </si>
  <si>
    <t xml:space="preserve">De los 445 requerimientos recibidos en el trimestre Alcaldía Local Ciudad Bolívar ha dado respuesta oportuna al 61% </t>
  </si>
  <si>
    <t>De 3273 requerimientos recibidos a corte 22 de diciembre 2018 se ha generado respuesta oportuna y de fondo al peticionario a 2769 con acuse de recibido a satisfacción del peticionario</t>
  </si>
  <si>
    <t>GESTIÓN DEL PATRIMONIO DOCUMENTAL</t>
  </si>
  <si>
    <t>Aplicar la TRD al 100% de la serie contratos en la alcaldía local para la documentación producida entre el 29 de diciembre de 2006 al 29 de septiembre de 2016</t>
  </si>
  <si>
    <t>TRD de contratos aplicada para la serie de contratos en la alcaldía local para la documentación producida entre el 29 de diciembre de 2006 al 29 de septiembre de 2016</t>
  </si>
  <si>
    <t>(No. Contratos con aplicación de la TRD en la alcaldía local/Total de contratos del periodo 2006-2016)*100</t>
  </si>
  <si>
    <t>TRD aplicada serie contratos</t>
  </si>
  <si>
    <t>50% (1018)</t>
  </si>
  <si>
    <t>50% (1019)</t>
  </si>
  <si>
    <t>Actas de capacitación</t>
  </si>
  <si>
    <t>Área de Gestión Corporativa Local</t>
  </si>
  <si>
    <t xml:space="preserve">Revisión Archivo físico </t>
  </si>
  <si>
    <t>54% (1154)</t>
  </si>
  <si>
    <t>De acuerdo al radicado No. 20184200449433 la Alcaldía Local implementó al trimestre el 100% de las serie de contratos.</t>
  </si>
  <si>
    <t>La información de ejecución el FDLCB fue reportada con memorando 20186920013203</t>
  </si>
  <si>
    <t>se aplico la TRD a la serie contratos de las vigencias 2006 al septiembre 2016 logrando la ejecución de la meta de 44% para el trimestre.</t>
  </si>
  <si>
    <t>Radicado 20194220014113</t>
  </si>
  <si>
    <t>A corte 17 de Diciembre se logro una aplicación de TRD a la serie contratos 2006 a septiembre 2016 con avance del 95,53% de ejecución</t>
  </si>
  <si>
    <t xml:space="preserve">GERENCIA DE TI
</t>
  </si>
  <si>
    <t>Cumplir el 100% de los lineamientos de gestión de las TIC impartidas por la DTI del nivel central para la vigencia 2018</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</si>
  <si>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</si>
  <si>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</si>
  <si>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Políticas de Gestión de TIC Impartidas por la DTI Cumplidas</t>
  </si>
  <si>
    <t>Sistema de Gestión Documental
Aplicativo Hola
Archivo área de Sistemas</t>
  </si>
  <si>
    <t>Administrador de red
Alcaldía Local de Antonio Nariño</t>
  </si>
  <si>
    <t>Seguimiento al Porcentaje de Políticas de Gestión TIC</t>
  </si>
  <si>
    <t>De acuerdo al radicado No. 20184400435333, la Alcaldía Local cumplió con el 53% de los lineamientos de gestión de TIC del trimestre.</t>
  </si>
  <si>
    <t>Memorando 20184400435333</t>
  </si>
  <si>
    <t>se implementaron los lineamientos impartidos por la Dirección de Tecnologías  en un 71%</t>
  </si>
  <si>
    <t xml:space="preserve">Informe de Equipos y Usuarios Alcaldía Local </t>
  </si>
  <si>
    <t>se implementaron los lineamientos impartidos por la Dirección de Tecnologías  en un 62%</t>
  </si>
  <si>
    <t>Integrar las herramientas de planeación, gestión y control, con enfoque de innovación, mejoramiento continuo, responsabilidad social, desarrollo integral del talento humano y transparencia</t>
  </si>
  <si>
    <t>IMPLEMENTACIÓN DEL MODELO INTEGRADO DE PLANEACIÓN Y GESTIÓN</t>
  </si>
  <si>
    <t>Hacer UN (1) ejercicios de evaluación del normograma  aplicables al proceso/Alcaldía Local de conformidad con el procedimiento  "Procedimiento para la identificación y evaluación de requisitos legales"</t>
  </si>
  <si>
    <t>Ejercicios de evaluación de los requisitos legales aplicables el proceso/Alcaldía realizados</t>
  </si>
  <si>
    <t>Numero de ejercicios de evaluación de los requisitos legales aplicables el proceso/Alcaldía realizados</t>
  </si>
  <si>
    <t>Fuentes de Requisitos Legales Aplicables al Proceso Registrados</t>
  </si>
  <si>
    <t xml:space="preserve">Herramienta de Registro de Requisitos Legales </t>
  </si>
  <si>
    <t>La ejecución de la meta no esta contemplado para este trimestre</t>
  </si>
  <si>
    <t>No Aplica</t>
  </si>
  <si>
    <t>El Ejercicio del nomograma se realizó en atención a la solicitud de la Honorable Concejala María Victoria Vargas de la bancada del Partido Liberal , el ejercicio fue liderado por la Subsecretaria de Gestión Local, mediante memorando radicado n° 20182000266183</t>
  </si>
  <si>
    <t>Memorando 20182000266183</t>
  </si>
  <si>
    <t>Desarrollar dos mediciones del desempeño ambiental en el proceso/alcaldía local de acuerdo a la metodología definida por la OAP</t>
  </si>
  <si>
    <t>Mediciones de desempeño ambiental realizadas en el proceso/alcaldía local</t>
  </si>
  <si>
    <t>Numero de mediciones del desempeño ambiental en el proceso/alcaldía local realizados</t>
  </si>
  <si>
    <t>Gestión Ambiental</t>
  </si>
  <si>
    <t>META NO PROGRAMADA PARA I TRIMESTRE</t>
  </si>
  <si>
    <t>La alcaldía local de ciudad bolívar realizó la medición del desempeño ambiental</t>
  </si>
  <si>
    <t>Informe de realización de medición del desempeño ambiental</t>
  </si>
  <si>
    <t>Se realiza la evaluación de desempeño ambiental  el 11 de diciembre en la herramienta suministrada por la Oficina Asesora de Planeación https://forms.office.com/Pages/ResponsePage.aspx?id=XxXeFJLh2kSZTRkT2GWDcktey4YRZYhDlE8EtNdKw8hUOVJOVUgwRTdYTUYzNjRCRlJXN0ZTUkxHOS4u</t>
  </si>
  <si>
    <t>Acta de Evaluación Desempeño Ambiental</t>
  </si>
  <si>
    <t>Se realizaron las 2 mediciones de desempeño Ambiental programadas de acuerdo a la metodología establecida por la Oficina Asesora de Planeación   https://forms.office.com/Pages/ResponsePage.aspx?id=XxXeFJLh2kSZTRkT2GWDcktey4YRZYhDlE8EtNdKw8hUOVJOVUgwRTdYTUYzNjRCRlJXN0ZTUkxHOS4u</t>
  </si>
  <si>
    <t>Dar respuesta al 100% de los requerimientos ciudadanos asignados a la Alcaldía Local durante la vigencia 2017, según la información de seguimiento presentada por el proceso de Servicio a la Ciudadanía.</t>
  </si>
  <si>
    <t xml:space="preserve">Porcentaje de requerimientos ciudadanos con respuesta de fondo ingresados en la vigencia 2017, según verificación efectuada por el proceso de Servicio a la Ciudadanía </t>
  </si>
  <si>
    <t>((Número de requerimientos ciudadanos con respuesta de fondo asignados a la Alcaldía Local de la vigencia 2017 /Número de requerimientos ciudadanos asignados a la Alcaldía Local de la vigencia 2017)*100%)</t>
  </si>
  <si>
    <t>Disminución de requerimientos ciudadanos vencidos asignados a la Alcaldía Local</t>
  </si>
  <si>
    <t>SAC</t>
  </si>
  <si>
    <t>ALCALDÍA LOCAL</t>
  </si>
  <si>
    <t>La Alcaldía Local dio respuesta al 91,70% de los requerimientos ciudadanos asignados a la Alcaldía  Local durante la vigencia 2017.</t>
  </si>
  <si>
    <t>Registrar una (1) buena practica y una (1) experiencia producto de errores operacionales por proceso o Alcaldía Local en la herramienta institucional de Gestión del Conocimiento (AGORA)</t>
  </si>
  <si>
    <t>Buenas practicas y lecciones aprendidas identificadas por proceso o Alcaldía Local en la herramienta de gestión del conocimiento (AGORA)</t>
  </si>
  <si>
    <t>Numero de buenas practicas y lecciones aprendidas registradas por proceso o Alcaldía Local en la herramienta institucional de gestión del conocimiento (AGORA)</t>
  </si>
  <si>
    <t>Buenas y lecciones aprendidas identificadas en la herramienta de gestión del conocimiento  (AGORA)</t>
  </si>
  <si>
    <t>AGORA</t>
  </si>
  <si>
    <t>Promotor de la Mejora Alcaldía Local</t>
  </si>
  <si>
    <t>Seguimiento AGORA</t>
  </si>
  <si>
    <t xml:space="preserve">Se realizo reporte de buenas practicas en el aplicativo AGORA, actualmente la Alcaldía Local a través del área de planeación, esta desarrollando la  implementación de una herramienta orientado a unificación de precios de mercado, que se ve reflejada en Secop II.  
https://www.secop.gov.co/CO1BusinessLine/Tendering/BuyerWorkArea/Index?docUniqueIdentifier=CO1.BDOS.468926&amp;prevCtxLbl=Work+Area&amp;prevCtxUrl=%2fCO1Marketplace%2fCommon%2fWorkArea%2fIndex
 https://www.secop.gov.co/CO1BusinessLine/Tendering/BuyerWorkArea/Index?docUniqueIdentifier=CO1.BDOS.471773&amp;prevCtxLbl=Work+Area&amp;prevCtxUrl=%2fCO1Marketplace%2fCommon%2fWorkArea%2fIndex
</t>
  </si>
  <si>
    <t>Se registró una lección aprendida "Experiencia producto de errores operacionales" a través de Ágora.</t>
  </si>
  <si>
    <t xml:space="preserve">Reporte Ágora_ </t>
  </si>
  <si>
    <t>Meta no programada para el Trimestre</t>
  </si>
  <si>
    <t>La Alcaldía Local registró una buena práctica y una lección aprendida en la herramienta de gestión del conocimiento AGORA.</t>
  </si>
  <si>
    <t>Depurar el 100% de las comunicaciones en el aplicativo de gestión documental (a excepción de los derechos de petición)</t>
  </si>
  <si>
    <t>Porcentaje de depuración de las comunicaciones en el aplicativo de gestión documental</t>
  </si>
  <si>
    <t>(Número de comunicaciones depuradas en el aplicativo de gestión documental ORFEO/Numero total de comunicaciones que se encuentran asignadas en el AGD ORFEO)*100</t>
  </si>
  <si>
    <t>Comunicaciones en el aplicativo de gestión documental ORFEO</t>
  </si>
  <si>
    <t>Aplicativo de gestión documental ORFEO</t>
  </si>
  <si>
    <t>Seguimiento al reporte expedido por el Aplicativo de Gestión ORFEO</t>
  </si>
  <si>
    <t>La alcaldía local de ciudad bolívar cuenta con 2849 comunicaciones en las bandejas de ORFEO 1</t>
  </si>
  <si>
    <t>Informe de ORFEO 1</t>
  </si>
  <si>
    <t xml:space="preserve">Para segundo trimestre la Alcaldía contaba con 2,849 comunicaciones y de acuerdo con el reporte extraido para el mes de enero de 2019 se aumentaron las comunicaciones a 2857, es decir, se identificaron 8  comunicaciones de mas.  </t>
  </si>
  <si>
    <t>Para segundo trimestre la Alcaldía contaba con 2,849 comunicaciones y de acuerdo con el reporte extraido para el mes de enero de 2019 se aumentaron las comunicaciones a 8  comunicaciones de mas lo que representa un total de 2,857.</t>
  </si>
  <si>
    <t>Mantener el 100% de las acciones de mejora asignadas al proceso/Alcaldía con relación a planes de mejoramiento interno documentadas y vigentes</t>
  </si>
  <si>
    <t>Acciones correctivas documentadas y vigentes</t>
  </si>
  <si>
    <t>(1-No. De acciones vencidas de plan de mejoramiento responsabilidad del proceso /N°  de acciones a gestionar bajo responsabilidad del proceso)*100</t>
  </si>
  <si>
    <t>Plan de Actualización de la Documentación</t>
  </si>
  <si>
    <t>OFICINA ASESORA DE PLANEACION</t>
  </si>
  <si>
    <t>Promotor de la Mejora  y líderes de proceso Alcaldía Local</t>
  </si>
  <si>
    <t xml:space="preserve">Revisión aplicativo </t>
  </si>
  <si>
    <t>EN ACCIONES DE MEJORA INTERNAS TIENE UN 81% ACTUALIZADAS Y EN ACCIONES DE MEJORA EXTERNAS  49% ACTUALIZADAS</t>
  </si>
  <si>
    <t xml:space="preserve">En acciones de mejora, la alcaldía local de ciudad bolívar, cuenta con los siguientes resultados:
1. Acciones de mejora interna - 41% 
</t>
  </si>
  <si>
    <t>Informe de acciones de mejora interna y matriz de seguimiento de acciones de mejora externa</t>
  </si>
  <si>
    <t>la Alcaldía mantuvo el 100% de las acciones de mejora asignadas con relación a los planes de mejoramiento interno documentados y vigentes.</t>
  </si>
  <si>
    <t>La Alcaldía Local mantuvo las acciones de mejora asignadas al proceso en un 94%.</t>
  </si>
  <si>
    <t>Informe OAP</t>
  </si>
  <si>
    <t>Realizar la publicación del 100% de la información relacionada con el proceso/Alcaldía atendiendo los lineamientos de la ley 1712 de 2014</t>
  </si>
  <si>
    <t>Información publicada según lineamientos de la ley de transparencia 1712 de 2014</t>
  </si>
  <si>
    <t>(No.criterios cumplidos según la herramienta de medición de requisitos e índice de transparencia/No. Criterios definidos según la herramienta de medición de requisitos e índice de transparencia)*100</t>
  </si>
  <si>
    <t>LEY1712</t>
  </si>
  <si>
    <t>PÁGINA WEB ALCALDÍA LOCAL</t>
  </si>
  <si>
    <t>Líderes de proceso</t>
  </si>
  <si>
    <t xml:space="preserve">Seguimiento Página Web Alcaldía Local </t>
  </si>
  <si>
    <t>NO REPORTA MATRIZ DE SEGUIMIENTO DE INFORMACIÓN SEGÚN  LA LEY 1712</t>
  </si>
  <si>
    <t xml:space="preserve">Según el registro de publicaciones, la alcaldía local de ciudad bolívar cumple con el 86% de los criterios de la ley 1712 </t>
  </si>
  <si>
    <t>Matriz de seguimiento a la aley 1712  de la alcaldía local de ciudad bolívar</t>
  </si>
  <si>
    <t xml:space="preserve">La Alcaldía Local publicó el 86% de los la información relacionada con los lineamientos establecidos en la Ley 1712 de 2014, </t>
  </si>
  <si>
    <t>http://www.ciudadbolivar.gov.co/transparencia/instrumentos-gestion-informacion-publica/relacionados-informacion</t>
  </si>
  <si>
    <t>La Alcaldía Local realizó el registro de publicaciones del 86% de la información relacionada con los lineamientos de la Ley 1712 de 2014.</t>
  </si>
  <si>
    <t>TOTAL PLAN DE GESTIÓN</t>
  </si>
  <si>
    <t>Porcentaje de Cumplimiento Trimestre I</t>
  </si>
  <si>
    <t>Porcentaje de Cumplimiento Trimestre II</t>
  </si>
  <si>
    <t>Porcentaje de Cumplimiento Trimestre III</t>
  </si>
  <si>
    <t>Porcentaje de Cumplimiento Trimestre IV</t>
  </si>
  <si>
    <t>Porcentaje de Cumplimiento PLAN DE GESTIÓN 2018</t>
  </si>
  <si>
    <t>1.</t>
  </si>
  <si>
    <t>Por favor, antes de enviar el archivo revisar la ortografía del mismo.</t>
  </si>
  <si>
    <t>2.</t>
  </si>
  <si>
    <t>En las columnas resultado del indicador reportar los datos en la misma unidad de medida, es decir, valores absolutos o relativos.</t>
  </si>
  <si>
    <t>Informe de compatibilidad para Ciudad bolivar-III TRI.xls</t>
  </si>
  <si>
    <t>PLAN DE GESTIÓN  II TRIM'!BA59:BC59</t>
  </si>
  <si>
    <t>Ejecutado el 1/11/2018 21:53</t>
  </si>
  <si>
    <t>Si el libro se guarda o se abre en un formato de archivo de una versión anterior de Microsoft Excel, las características indicadas no estarán disponibles.</t>
  </si>
  <si>
    <t>Pérdida significativa de funcionalidad</t>
  </si>
  <si>
    <t>Nº de apariciones</t>
  </si>
  <si>
    <t>Versión</t>
  </si>
  <si>
    <t>Se quitarán los efectos aplicados a este objeto. Cualquier texto que desborde los límites de este gráfico aparecerá truncado.</t>
  </si>
  <si>
    <t>PLAN DE GESTIÓN  II TRIM'!A1:BD60</t>
  </si>
  <si>
    <t>Excel 97-2003</t>
  </si>
  <si>
    <t>Algunas celdas contienen más formatos condicionales de los admitidos en el formato de archivo seleccionado. En las versiones anteriores de Microsoft Excel solamente se mostrarán las tres primeras condiciones.</t>
  </si>
  <si>
    <t>PLAN DE GESTIÓN  II TRIM'!AD59:AE59</t>
  </si>
  <si>
    <t>Algunas celdas tienen intervalos de formato condicional superpuestos. Las versiones anteriores de Excel no evaluarán todas las reglas de formato condicional en las celdas superpuestas. Las celdas superpuestas mostrarán un formato condicional diferente.</t>
  </si>
  <si>
    <t>PLAN DE GESTIÓN  II TRIM'!AD59:AD60</t>
  </si>
  <si>
    <t>Algunas celdas de este libro usan tipos de formato condicional como barras de datos, escalas de color o conjuntos de iconos. Estos tipos de formato no se mostrarán en versiones anteriores de Microsoft Excel.</t>
  </si>
  <si>
    <t>Algunas celdas contienen formato condicional con la opción 'Detener si es verdad' desactivada. Las versiones anteriores de Excel no reconocen esta opción y se detendrán después de la primera condición verdadera.</t>
  </si>
  <si>
    <t>PLAN DE GESTIÓN  II TRIM'!AD15:BD60</t>
  </si>
  <si>
    <t>Pérdida menor de fidelidad</t>
  </si>
  <si>
    <t>Algunas fórmulas de este libro están vinculadas a otros libros que están cerrados. Cuando estas fórmulas se vuelven a calcular en versiones anteriores de Excel sin abrir los libros vinculados, los caracteres que exceden el límite de 255 caracteres no se pueden devolver.</t>
  </si>
  <si>
    <t>1
Nombres definidos</t>
  </si>
  <si>
    <t>Algunas celdas o estilos de este libro contienen un formato no admitido en el formato de archivo seleccionado. Estos formatos se convertirán al formato más cercano disponible.</t>
  </si>
  <si>
    <t>Una o varias celdas del libro contienen una regla que no es compatible con versiones anteriores de Excel porque hay un error de fórmula en el rango.</t>
  </si>
  <si>
    <t>PLAN DE GESTIÓN  II TRIM'!AV59</t>
  </si>
  <si>
    <t>Excel 2007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</si>
</sst>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64" formatCode="_-* #,##0.00\ _€_-;\-* #,##0.00\ _€_-;_-* &quot;-&quot;??\ _€_-;_-@_-"/>
    <numFmt numFmtId="165" formatCode="[$$-240A]\ #,##0.00"/>
    <numFmt numFmtId="166" formatCode="* #,##0.00&quot;    &quot;;\-* #,##0.00&quot;    &quot;;* \-#&quot;    &quot;;@\ "/>
    <numFmt numFmtId="167" formatCode="0.0%"/>
    <numFmt numFmtId="168" formatCode="_-* #,##0\ _€_-;\-* #,##0\ _€_-;_-* &quot;-&quot;??\ _€_-;_-@_-"/>
    <numFmt numFmtId="169" formatCode="_-* #,##0.000\ _€_-;\-* #,##0.000\ _€_-;_-* &quot;-&quot;??\ _€_-;_-@_-"/>
  </numFmts>
  <fonts count="35" x14ac:knownFonts="1">
    <font>
      <sz val="11"/>
      <color theme="1"/>
      <name val="Calibri"/>
      <family val="2"/>
      <scheme val="minor"/>
    </font>
    <font>
      <sz val="10"/>
      <name val="Arial"/>
      <family val="2"/>
    </font>
    <font>
      <sz val="14"/>
      <name val="Arial Narrow"/>
      <family val="2"/>
    </font>
    <font>
      <b/>
      <sz val="11"/>
      <name val="Arial Rounded MT Bold"/>
      <family val="2"/>
    </font>
    <font>
      <b/>
      <sz val="12"/>
      <name val="Arial Rounded MT Bold"/>
      <family val="2"/>
    </font>
    <font>
      <b/>
      <sz val="11"/>
      <color indexed="16"/>
      <name val="Arial Rounded MT Bold"/>
      <family val="2"/>
    </font>
    <font>
      <b/>
      <sz val="10"/>
      <name val="Arial Rounded MT Bold"/>
      <family val="2"/>
    </font>
    <font>
      <sz val="12"/>
      <name val="Arial Rounded MT Bold"/>
      <family val="2"/>
    </font>
    <font>
      <sz val="10"/>
      <name val="Arial Rounded MT Bold"/>
      <family val="2"/>
    </font>
    <font>
      <b/>
      <sz val="10"/>
      <color indexed="8"/>
      <name val="Arial Rounded MT Bold"/>
      <family val="2"/>
    </font>
    <font>
      <sz val="14"/>
      <name val="Arial Rounded MT Bold"/>
      <family val="2"/>
    </font>
    <font>
      <b/>
      <sz val="10"/>
      <color indexed="8"/>
      <name val="Arial"/>
      <family val="2"/>
    </font>
    <font>
      <b/>
      <sz val="10"/>
      <name val="Arial"/>
      <family val="2"/>
    </font>
    <font>
      <sz val="12"/>
      <color indexed="8"/>
      <name val="Arial Rounded MT Bold"/>
      <family val="2"/>
    </font>
    <font>
      <sz val="12"/>
      <color indexed="10"/>
      <name val="Arial Rounded MT Bold"/>
      <family val="2"/>
    </font>
    <font>
      <b/>
      <sz val="12"/>
      <color indexed="10"/>
      <name val="Arial Rounded MT Bold"/>
      <family val="2"/>
    </font>
    <font>
      <b/>
      <sz val="12"/>
      <color indexed="8"/>
      <name val="Arial Rounded MT Bold"/>
      <family val="2"/>
    </font>
    <font>
      <sz val="11"/>
      <color theme="1"/>
      <name val="Calibri"/>
      <family val="2"/>
      <scheme val="minor"/>
    </font>
    <font>
      <u/>
      <sz val="11"/>
      <color theme="10"/>
      <name val="Calibri"/>
      <family val="2"/>
      <scheme val="minor"/>
    </font>
    <font>
      <b/>
      <sz val="11"/>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sz val="11"/>
      <color theme="1"/>
      <name val="Arial Rounded MT Bold"/>
      <family val="2"/>
    </font>
    <font>
      <sz val="10"/>
      <color theme="1"/>
      <name val="Arial Rounded MT Bold"/>
      <family val="2"/>
    </font>
    <font>
      <b/>
      <sz val="10"/>
      <color theme="1"/>
      <name val="Arial Rounded MT Bold"/>
      <family val="2"/>
    </font>
    <font>
      <sz val="12"/>
      <color theme="1"/>
      <name val="Arial Rounded MT Bold"/>
      <family val="2"/>
    </font>
    <font>
      <sz val="10"/>
      <color theme="1"/>
      <name val="Arial"/>
      <family val="2"/>
    </font>
    <font>
      <b/>
      <sz val="12"/>
      <color theme="1"/>
      <name val="Arial Rounded MT Bold"/>
      <family val="2"/>
    </font>
    <font>
      <sz val="12"/>
      <color rgb="FF00000A"/>
      <name val="Arial Rounded MT Bold"/>
      <family val="2"/>
    </font>
    <font>
      <sz val="12"/>
      <color rgb="FF000000"/>
      <name val="Arial Rounded MT Bold"/>
      <family val="2"/>
    </font>
    <font>
      <b/>
      <sz val="18"/>
      <color theme="1"/>
      <name val="Arial Rounded MT Bold"/>
      <family val="2"/>
    </font>
    <font>
      <sz val="11"/>
      <name val="Arial Rounded MT Bold"/>
      <family val="2"/>
    </font>
    <font>
      <sz val="14"/>
      <color theme="1"/>
      <name val="Arial Rounded MT Bold"/>
      <family val="2"/>
    </font>
  </fonts>
  <fills count="25">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rgb="FF0070C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6" tint="0.39997558519241921"/>
        <bgColor indexed="64"/>
      </patternFill>
    </fill>
    <fill>
      <patternFill patternType="solid">
        <fgColor theme="6"/>
        <bgColor indexed="64"/>
      </patternFill>
    </fill>
    <fill>
      <patternFill patternType="solid">
        <fgColor theme="0"/>
        <bgColor rgb="FFD7E4BD"/>
      </patternFill>
    </fill>
    <fill>
      <patternFill patternType="solid">
        <fgColor theme="0" tint="-0.249977111117893"/>
        <bgColor indexed="64"/>
      </patternFill>
    </fill>
    <fill>
      <patternFill patternType="solid">
        <fgColor theme="4" tint="0.39997558519241921"/>
        <bgColor indexed="64"/>
      </patternFill>
    </fill>
    <fill>
      <patternFill patternType="solid">
        <fgColor theme="9"/>
        <bgColor indexed="64"/>
      </patternFill>
    </fill>
  </fills>
  <borders count="66">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bottom/>
      <diagonal/>
    </border>
    <border>
      <left/>
      <right style="medium">
        <color indexed="8"/>
      </right>
      <top style="medium">
        <color indexed="8"/>
      </top>
      <bottom style="medium">
        <color indexed="8"/>
      </bottom>
      <diagonal/>
    </border>
  </borders>
  <cellStyleXfs count="14">
    <xf numFmtId="0" fontId="0" fillId="0" borderId="0"/>
    <xf numFmtId="0" fontId="1" fillId="2"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6" fontId="1" fillId="0" borderId="0" applyFill="0" applyBorder="0" applyAlignment="0" applyProtection="0"/>
    <xf numFmtId="0" fontId="1" fillId="0" borderId="0"/>
    <xf numFmtId="9" fontId="17"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399">
    <xf numFmtId="0" fontId="0" fillId="0" borderId="0" xfId="0"/>
    <xf numFmtId="0" fontId="20" fillId="0" borderId="1" xfId="0" applyFont="1" applyFill="1" applyBorder="1" applyAlignment="1">
      <alignment horizontal="justify" vertical="center" wrapText="1"/>
    </xf>
    <xf numFmtId="0" fontId="20" fillId="0" borderId="2" xfId="0" applyFont="1" applyFill="1" applyBorder="1" applyAlignment="1">
      <alignment horizontal="center" vertical="center" wrapText="1"/>
    </xf>
    <xf numFmtId="0" fontId="0" fillId="0" borderId="0" xfId="0" applyAlignment="1">
      <alignment wrapText="1"/>
    </xf>
    <xf numFmtId="0" fontId="20" fillId="0" borderId="3" xfId="0" applyFont="1" applyFill="1" applyBorder="1" applyAlignment="1">
      <alignment horizontal="justify" vertical="center" wrapText="1"/>
    </xf>
    <xf numFmtId="0" fontId="20" fillId="0" borderId="2" xfId="0" applyFont="1" applyFill="1" applyBorder="1" applyAlignment="1">
      <alignment horizontal="justify" vertical="center" wrapText="1"/>
    </xf>
    <xf numFmtId="0" fontId="20" fillId="0" borderId="4" xfId="0" applyFont="1" applyFill="1" applyBorder="1" applyAlignment="1">
      <alignment horizontal="justify" vertical="center" wrapText="1"/>
    </xf>
    <xf numFmtId="0" fontId="20" fillId="0" borderId="5" xfId="0"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21" fillId="0" borderId="0" xfId="0" applyFont="1" applyAlignment="1">
      <alignment horizontal="justify"/>
    </xf>
    <xf numFmtId="0" fontId="22" fillId="6" borderId="7" xfId="0" applyFont="1" applyFill="1" applyBorder="1" applyAlignment="1">
      <alignment horizontal="justify" vertical="center" wrapText="1"/>
    </xf>
    <xf numFmtId="0" fontId="22" fillId="7" borderId="7" xfId="0" applyFont="1" applyFill="1" applyBorder="1" applyAlignment="1">
      <alignment horizontal="justify" vertical="center" wrapText="1"/>
    </xf>
    <xf numFmtId="0" fontId="2" fillId="8" borderId="2" xfId="0" applyFont="1" applyFill="1" applyBorder="1" applyAlignment="1">
      <alignment horizontal="center" vertical="center" wrapText="1"/>
    </xf>
    <xf numFmtId="0" fontId="2" fillId="8" borderId="2" xfId="0" applyFont="1" applyFill="1" applyBorder="1" applyAlignment="1">
      <alignment horizontal="justify" vertical="center" wrapText="1"/>
    </xf>
    <xf numFmtId="0" fontId="22" fillId="8" borderId="7" xfId="0" applyFont="1" applyFill="1" applyBorder="1" applyAlignment="1">
      <alignment horizontal="justify" vertical="center" wrapText="1"/>
    </xf>
    <xf numFmtId="0" fontId="22" fillId="8" borderId="8" xfId="0" applyFont="1" applyFill="1" applyBorder="1" applyAlignment="1">
      <alignment horizontal="justify" vertical="center" wrapText="1"/>
    </xf>
    <xf numFmtId="0" fontId="2" fillId="9" borderId="9" xfId="0" applyFont="1" applyFill="1" applyBorder="1" applyAlignment="1">
      <alignment horizontal="justify" vertical="center" wrapText="1"/>
    </xf>
    <xf numFmtId="0" fontId="2" fillId="9" borderId="7" xfId="0" applyFont="1" applyFill="1" applyBorder="1" applyAlignment="1">
      <alignment horizontal="justify" vertical="center" wrapText="1"/>
    </xf>
    <xf numFmtId="0" fontId="2" fillId="10" borderId="2" xfId="0" applyFont="1" applyFill="1" applyBorder="1" applyAlignment="1">
      <alignment horizontal="justify" vertical="center" wrapText="1"/>
    </xf>
    <xf numFmtId="0" fontId="2" fillId="10" borderId="7" xfId="0" applyFont="1" applyFill="1" applyBorder="1" applyAlignment="1">
      <alignment horizontal="justify" vertical="center" wrapText="1"/>
    </xf>
    <xf numFmtId="0" fontId="2" fillId="11" borderId="7" xfId="0" applyFont="1" applyFill="1" applyBorder="1" applyAlignment="1">
      <alignment horizontal="justify" vertical="center" wrapText="1"/>
    </xf>
    <xf numFmtId="0" fontId="22" fillId="11" borderId="10" xfId="0" applyFont="1" applyFill="1" applyBorder="1" applyAlignment="1">
      <alignment horizontal="justify" vertical="center" wrapText="1"/>
    </xf>
    <xf numFmtId="0" fontId="22" fillId="11" borderId="7" xfId="0" applyFont="1" applyFill="1" applyBorder="1" applyAlignment="1">
      <alignment horizontal="justify" vertical="center" wrapText="1"/>
    </xf>
    <xf numFmtId="0" fontId="2" fillId="11" borderId="2" xfId="0" applyFont="1" applyFill="1" applyBorder="1" applyAlignment="1">
      <alignment vertical="center" wrapText="1"/>
    </xf>
    <xf numFmtId="0" fontId="22" fillId="12" borderId="9" xfId="0" applyFont="1" applyFill="1" applyBorder="1" applyAlignment="1">
      <alignment horizontal="justify" vertical="center" wrapText="1"/>
    </xf>
    <xf numFmtId="0" fontId="22" fillId="12" borderId="7" xfId="0" applyFont="1" applyFill="1" applyBorder="1" applyAlignment="1">
      <alignment horizontal="justify" vertical="center" wrapText="1"/>
    </xf>
    <xf numFmtId="0" fontId="2" fillId="12" borderId="7" xfId="0" applyFont="1" applyFill="1" applyBorder="1" applyAlignment="1">
      <alignment horizontal="justify" vertical="center" wrapText="1"/>
    </xf>
    <xf numFmtId="0" fontId="23" fillId="12" borderId="7" xfId="0" applyFont="1" applyFill="1" applyBorder="1" applyAlignment="1">
      <alignment horizontal="justify" vertical="center" wrapText="1"/>
    </xf>
    <xf numFmtId="0" fontId="22" fillId="12" borderId="11" xfId="0" applyFont="1" applyFill="1" applyBorder="1" applyAlignment="1">
      <alignment horizontal="left" vertical="center" wrapText="1"/>
    </xf>
    <xf numFmtId="0" fontId="22" fillId="12" borderId="8" xfId="0" applyFont="1" applyFill="1" applyBorder="1" applyAlignment="1">
      <alignment horizontal="justify" vertical="center" wrapText="1"/>
    </xf>
    <xf numFmtId="0" fontId="2" fillId="12" borderId="9" xfId="0" applyFont="1" applyFill="1" applyBorder="1" applyAlignment="1">
      <alignment horizontal="justify" vertical="center" wrapText="1"/>
    </xf>
    <xf numFmtId="0" fontId="2" fillId="12" borderId="8" xfId="0" applyFont="1" applyFill="1" applyBorder="1" applyAlignment="1">
      <alignment horizontal="justify" vertical="center" wrapText="1"/>
    </xf>
    <xf numFmtId="0" fontId="24" fillId="0" borderId="0" xfId="0" applyFont="1"/>
    <xf numFmtId="0" fontId="3" fillId="7" borderId="2" xfId="0" applyFont="1" applyFill="1" applyBorder="1" applyAlignment="1">
      <alignment vertical="center" wrapText="1"/>
    </xf>
    <xf numFmtId="0" fontId="4" fillId="7" borderId="12" xfId="0" applyFont="1" applyFill="1" applyBorder="1" applyAlignment="1">
      <alignment horizontal="center" vertical="center" wrapText="1"/>
    </xf>
    <xf numFmtId="0" fontId="6" fillId="7" borderId="13" xfId="0" applyFont="1" applyFill="1" applyBorder="1" applyAlignment="1">
      <alignment vertical="center" wrapText="1"/>
    </xf>
    <xf numFmtId="0" fontId="6" fillId="7" borderId="7" xfId="0" applyFont="1" applyFill="1" applyBorder="1" applyAlignment="1">
      <alignment vertical="center" wrapText="1"/>
    </xf>
    <xf numFmtId="0" fontId="25" fillId="7" borderId="0" xfId="0" applyFont="1" applyFill="1"/>
    <xf numFmtId="0" fontId="5" fillId="13" borderId="14" xfId="0" applyFont="1" applyFill="1" applyBorder="1" applyAlignment="1">
      <alignment horizontal="center" vertical="center" wrapText="1"/>
    </xf>
    <xf numFmtId="0" fontId="8" fillId="7" borderId="0" xfId="0" applyFont="1" applyFill="1" applyBorder="1" applyAlignment="1">
      <alignment horizontal="left" vertical="center" wrapText="1"/>
    </xf>
    <xf numFmtId="0" fontId="7" fillId="5" borderId="15" xfId="0" applyFont="1" applyFill="1" applyBorder="1" applyAlignment="1" applyProtection="1">
      <alignment horizontal="left" vertical="center" wrapText="1"/>
    </xf>
    <xf numFmtId="0" fontId="9" fillId="7" borderId="16" xfId="0" applyFont="1" applyFill="1" applyBorder="1" applyAlignment="1">
      <alignment vertical="center" wrapText="1"/>
    </xf>
    <xf numFmtId="0" fontId="9" fillId="7" borderId="0" xfId="0" applyFont="1" applyFill="1" applyBorder="1" applyAlignment="1">
      <alignment vertical="center" wrapText="1"/>
    </xf>
    <xf numFmtId="0" fontId="8" fillId="7" borderId="16" xfId="0" applyFont="1" applyFill="1" applyBorder="1" applyAlignment="1">
      <alignment horizontal="left" vertical="center" wrapText="1"/>
    </xf>
    <xf numFmtId="0" fontId="8" fillId="7" borderId="0" xfId="0" applyFont="1" applyFill="1" applyBorder="1" applyAlignment="1">
      <alignment horizontal="justify" vertical="center" wrapText="1"/>
    </xf>
    <xf numFmtId="0" fontId="26" fillId="7" borderId="0" xfId="0" applyFont="1" applyFill="1" applyBorder="1" applyAlignment="1">
      <alignment vertical="center"/>
    </xf>
    <xf numFmtId="0" fontId="25" fillId="7" borderId="0" xfId="0" applyFont="1" applyFill="1" applyAlignment="1">
      <alignment horizontal="center"/>
    </xf>
    <xf numFmtId="0" fontId="25" fillId="7" borderId="0" xfId="0" applyFont="1" applyFill="1" applyAlignment="1">
      <alignment horizontal="justify" vertical="center" wrapText="1"/>
    </xf>
    <xf numFmtId="0" fontId="6" fillId="14" borderId="17" xfId="0" applyFont="1" applyFill="1" applyBorder="1" applyAlignment="1">
      <alignment vertical="center" wrapText="1"/>
    </xf>
    <xf numFmtId="0" fontId="6" fillId="14" borderId="18" xfId="0" applyFont="1" applyFill="1" applyBorder="1" applyAlignment="1">
      <alignment vertical="center" wrapText="1"/>
    </xf>
    <xf numFmtId="0" fontId="6" fillId="15" borderId="19" xfId="0" applyFont="1" applyFill="1" applyBorder="1" applyAlignment="1">
      <alignment horizontal="center" vertical="center" wrapText="1"/>
    </xf>
    <xf numFmtId="0" fontId="6" fillId="15" borderId="19" xfId="0" applyFont="1" applyFill="1" applyBorder="1" applyAlignment="1">
      <alignment vertical="center" wrapText="1"/>
    </xf>
    <xf numFmtId="0" fontId="6" fillId="16" borderId="11"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6" fillId="18" borderId="6"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19" borderId="6" xfId="0" applyFont="1" applyFill="1" applyBorder="1" applyAlignment="1">
      <alignment horizontal="center" vertical="center" wrapText="1"/>
    </xf>
    <xf numFmtId="0" fontId="6" fillId="19" borderId="20" xfId="0" applyFont="1" applyFill="1" applyBorder="1" applyAlignment="1">
      <alignment horizontal="center" vertical="center" wrapText="1"/>
    </xf>
    <xf numFmtId="0" fontId="27" fillId="7" borderId="2" xfId="0" applyFont="1" applyFill="1" applyBorder="1" applyAlignment="1" applyProtection="1">
      <alignment horizontal="left" vertical="center" wrapText="1"/>
      <protection locked="0"/>
    </xf>
    <xf numFmtId="0" fontId="27" fillId="7" borderId="21" xfId="0" applyFont="1" applyFill="1" applyBorder="1" applyAlignment="1" applyProtection="1">
      <alignment vertical="center" wrapText="1"/>
    </xf>
    <xf numFmtId="0" fontId="6" fillId="19" borderId="22" xfId="0" applyFont="1" applyFill="1" applyBorder="1" applyAlignment="1">
      <alignment horizontal="center" vertical="center" wrapText="1"/>
    </xf>
    <xf numFmtId="0" fontId="6" fillId="19" borderId="23" xfId="0" applyFont="1" applyFill="1" applyBorder="1" applyAlignment="1">
      <alignment horizontal="center" vertical="center" wrapText="1"/>
    </xf>
    <xf numFmtId="0" fontId="6" fillId="16" borderId="24" xfId="0" applyFont="1" applyFill="1" applyBorder="1" applyAlignment="1">
      <alignment horizontal="center" vertical="center" wrapText="1"/>
    </xf>
    <xf numFmtId="0" fontId="26" fillId="16" borderId="6" xfId="0" applyFont="1" applyFill="1" applyBorder="1" applyAlignment="1">
      <alignment horizontal="center"/>
    </xf>
    <xf numFmtId="0" fontId="5" fillId="13" borderId="12" xfId="0" applyFont="1" applyFill="1" applyBorder="1" applyAlignment="1">
      <alignment horizontal="center" vertical="center" wrapText="1"/>
    </xf>
    <xf numFmtId="0" fontId="10" fillId="5" borderId="25" xfId="0" applyFont="1" applyFill="1" applyBorder="1" applyAlignment="1" applyProtection="1">
      <alignment horizontal="left" vertical="center" wrapText="1"/>
    </xf>
    <xf numFmtId="0" fontId="6" fillId="16" borderId="26" xfId="0" applyFont="1" applyFill="1" applyBorder="1" applyAlignment="1">
      <alignment horizontal="center" vertical="center" wrapText="1"/>
    </xf>
    <xf numFmtId="0" fontId="27" fillId="7" borderId="2" xfId="0" applyFont="1" applyFill="1" applyBorder="1" applyAlignment="1" applyProtection="1">
      <alignment horizontal="left" vertical="center" wrapText="1"/>
    </xf>
    <xf numFmtId="0" fontId="24" fillId="0" borderId="0" xfId="0" applyFont="1" applyProtection="1"/>
    <xf numFmtId="0" fontId="9" fillId="7" borderId="0" xfId="0" applyFont="1" applyFill="1" applyBorder="1" applyAlignment="1" applyProtection="1">
      <alignment horizontal="center" vertical="center" wrapText="1"/>
    </xf>
    <xf numFmtId="0" fontId="6" fillId="18" borderId="6" xfId="0" applyFont="1" applyFill="1" applyBorder="1" applyAlignment="1" applyProtection="1">
      <alignment horizontal="center" vertical="center" wrapText="1"/>
    </xf>
    <xf numFmtId="0" fontId="6" fillId="20" borderId="6" xfId="0" applyFont="1" applyFill="1" applyBorder="1" applyAlignment="1" applyProtection="1">
      <alignment horizontal="center" vertical="center" wrapText="1"/>
    </xf>
    <xf numFmtId="0" fontId="20" fillId="0" borderId="0" xfId="0" applyFont="1" applyAlignment="1">
      <alignment wrapText="1"/>
    </xf>
    <xf numFmtId="0" fontId="20" fillId="0" borderId="0" xfId="0" applyFont="1"/>
    <xf numFmtId="0" fontId="28" fillId="7" borderId="0" xfId="0" applyFont="1" applyFill="1" applyAlignment="1">
      <alignment wrapText="1"/>
    </xf>
    <xf numFmtId="0" fontId="28" fillId="7" borderId="0" xfId="0" applyFont="1" applyFill="1"/>
    <xf numFmtId="0" fontId="11" fillId="7" borderId="0" xfId="0" applyFont="1" applyFill="1" applyBorder="1" applyAlignment="1">
      <alignment vertical="center" wrapText="1"/>
    </xf>
    <xf numFmtId="0" fontId="11" fillId="7" borderId="0"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29" fillId="7" borderId="17" xfId="0" applyFont="1" applyFill="1" applyBorder="1" applyAlignment="1" applyProtection="1">
      <alignment vertical="center" textRotation="90" wrapText="1"/>
      <protection locked="0"/>
    </xf>
    <xf numFmtId="0" fontId="29" fillId="7" borderId="28" xfId="0" applyFont="1" applyFill="1" applyBorder="1" applyAlignment="1" applyProtection="1">
      <alignment vertical="center" wrapText="1"/>
      <protection locked="0"/>
    </xf>
    <xf numFmtId="0" fontId="7" fillId="7" borderId="2" xfId="0" applyFont="1" applyFill="1" applyBorder="1" applyAlignment="1" applyProtection="1">
      <alignment horizontal="center" vertical="center" wrapText="1"/>
      <protection locked="0"/>
    </xf>
    <xf numFmtId="9" fontId="27" fillId="7" borderId="2" xfId="9" applyFont="1" applyFill="1" applyBorder="1" applyAlignment="1" applyProtection="1">
      <alignment horizontal="center" vertical="center" wrapText="1"/>
      <protection locked="0"/>
    </xf>
    <xf numFmtId="0" fontId="27" fillId="7" borderId="2" xfId="0" applyFont="1" applyFill="1" applyBorder="1" applyAlignment="1" applyProtection="1">
      <alignment horizontal="center" vertical="center" wrapText="1"/>
      <protection locked="0"/>
    </xf>
    <xf numFmtId="0" fontId="27" fillId="7" borderId="2" xfId="0" applyFont="1" applyFill="1" applyBorder="1" applyAlignment="1">
      <alignment horizontal="center" vertical="center" wrapText="1"/>
    </xf>
    <xf numFmtId="9" fontId="27" fillId="7" borderId="2" xfId="0" applyNumberFormat="1" applyFont="1" applyFill="1" applyBorder="1" applyAlignment="1" applyProtection="1">
      <alignment horizontal="center" vertical="center" wrapText="1"/>
    </xf>
    <xf numFmtId="0" fontId="27" fillId="7" borderId="2" xfId="0" applyFont="1" applyFill="1" applyBorder="1" applyAlignment="1" applyProtection="1">
      <alignment horizontal="center" vertical="center" wrapText="1"/>
    </xf>
    <xf numFmtId="165" fontId="27" fillId="7" borderId="2" xfId="0" applyNumberFormat="1" applyFont="1" applyFill="1" applyBorder="1" applyAlignment="1" applyProtection="1">
      <alignment horizontal="center" vertical="center" wrapText="1"/>
      <protection locked="0"/>
    </xf>
    <xf numFmtId="9" fontId="7" fillId="7" borderId="2" xfId="9" applyFont="1" applyFill="1" applyBorder="1" applyAlignment="1" applyProtection="1">
      <alignment horizontal="center" vertical="center" wrapText="1"/>
    </xf>
    <xf numFmtId="0" fontId="27" fillId="7" borderId="2" xfId="0" applyFont="1" applyFill="1" applyBorder="1" applyAlignment="1" applyProtection="1">
      <alignment horizontal="justify" vertical="center" wrapText="1"/>
    </xf>
    <xf numFmtId="9" fontId="27" fillId="7" borderId="2" xfId="0" applyNumberFormat="1" applyFont="1" applyFill="1" applyBorder="1" applyAlignment="1">
      <alignment horizontal="center" vertical="center" wrapText="1"/>
    </xf>
    <xf numFmtId="9" fontId="27" fillId="7" borderId="2" xfId="0" applyNumberFormat="1" applyFont="1" applyFill="1" applyBorder="1" applyAlignment="1" applyProtection="1">
      <alignment horizontal="center" vertical="center" wrapText="1"/>
      <protection locked="0"/>
    </xf>
    <xf numFmtId="9" fontId="7" fillId="7" borderId="2" xfId="9" applyNumberFormat="1" applyFont="1" applyFill="1" applyBorder="1" applyAlignment="1">
      <alignment horizontal="center" vertical="center" wrapText="1"/>
    </xf>
    <xf numFmtId="0" fontId="27" fillId="7" borderId="2" xfId="0" applyNumberFormat="1" applyFont="1" applyFill="1" applyBorder="1" applyAlignment="1" applyProtection="1">
      <alignment horizontal="center" vertical="center" wrapText="1"/>
      <protection locked="0"/>
    </xf>
    <xf numFmtId="0" fontId="7" fillId="7" borderId="2" xfId="9" applyNumberFormat="1" applyFont="1" applyFill="1" applyBorder="1" applyAlignment="1">
      <alignment horizontal="center" vertical="center" wrapText="1"/>
    </xf>
    <xf numFmtId="0" fontId="4" fillId="7" borderId="29" xfId="0" applyFont="1" applyFill="1" applyBorder="1" applyAlignment="1">
      <alignment horizontal="center" vertical="center" wrapText="1"/>
    </xf>
    <xf numFmtId="0" fontId="29" fillId="7" borderId="18" xfId="0" applyFont="1" applyFill="1" applyBorder="1" applyAlignment="1" applyProtection="1">
      <alignment vertical="center" textRotation="90" wrapText="1"/>
      <protection locked="0"/>
    </xf>
    <xf numFmtId="0" fontId="29" fillId="7" borderId="30" xfId="0" applyFont="1" applyFill="1" applyBorder="1" applyAlignment="1" applyProtection="1">
      <alignment vertical="center" wrapText="1"/>
      <protection locked="0"/>
    </xf>
    <xf numFmtId="0" fontId="7" fillId="7" borderId="2" xfId="0" applyFont="1" applyFill="1" applyBorder="1" applyAlignment="1" applyProtection="1">
      <alignment horizontal="justify" vertical="center" wrapText="1"/>
      <protection locked="0"/>
    </xf>
    <xf numFmtId="9" fontId="27" fillId="7" borderId="2" xfId="9" applyFont="1" applyFill="1" applyBorder="1" applyAlignment="1">
      <alignment horizontal="center" vertical="center" wrapText="1"/>
    </xf>
    <xf numFmtId="0" fontId="27" fillId="7" borderId="2" xfId="0" applyFont="1" applyFill="1" applyBorder="1" applyAlignment="1">
      <alignment vertical="center" wrapText="1"/>
    </xf>
    <xf numFmtId="3" fontId="27" fillId="7" borderId="2" xfId="4" applyNumberFormat="1" applyFont="1" applyFill="1" applyBorder="1" applyAlignment="1" applyProtection="1">
      <alignment horizontal="center" vertical="center" wrapText="1"/>
    </xf>
    <xf numFmtId="0" fontId="27" fillId="7" borderId="2" xfId="0" applyNumberFormat="1" applyFont="1" applyFill="1" applyBorder="1" applyAlignment="1" applyProtection="1">
      <alignment horizontal="center" vertical="center" wrapText="1"/>
    </xf>
    <xf numFmtId="0" fontId="7" fillId="7" borderId="2" xfId="9" applyNumberFormat="1" applyFont="1" applyFill="1" applyBorder="1" applyAlignment="1" applyProtection="1">
      <alignment horizontal="center" vertical="center" wrapText="1"/>
    </xf>
    <xf numFmtId="167" fontId="7" fillId="7" borderId="2" xfId="9" applyNumberFormat="1" applyFont="1" applyFill="1" applyBorder="1" applyAlignment="1">
      <alignment horizontal="center" vertical="center" wrapText="1"/>
    </xf>
    <xf numFmtId="10" fontId="27" fillId="7" borderId="2" xfId="0" applyNumberFormat="1" applyFont="1" applyFill="1" applyBorder="1" applyAlignment="1" applyProtection="1">
      <alignment horizontal="center" vertical="center" wrapText="1"/>
      <protection locked="0"/>
    </xf>
    <xf numFmtId="0" fontId="27" fillId="7" borderId="2" xfId="0" applyFont="1" applyFill="1" applyBorder="1" applyAlignment="1" applyProtection="1">
      <alignment horizontal="justify" vertical="center" wrapText="1"/>
      <protection locked="0"/>
    </xf>
    <xf numFmtId="0" fontId="7" fillId="7" borderId="2" xfId="0" applyFont="1" applyFill="1" applyBorder="1" applyAlignment="1">
      <alignment vertical="center" wrapText="1"/>
    </xf>
    <xf numFmtId="0" fontId="4" fillId="7" borderId="31" xfId="0" applyFont="1" applyFill="1" applyBorder="1" applyAlignment="1">
      <alignment horizontal="center" vertical="center" wrapText="1"/>
    </xf>
    <xf numFmtId="0" fontId="29" fillId="7" borderId="32" xfId="0" applyFont="1" applyFill="1" applyBorder="1" applyAlignment="1" applyProtection="1">
      <alignment vertical="center" wrapText="1"/>
      <protection locked="0"/>
    </xf>
    <xf numFmtId="0" fontId="29" fillId="7" borderId="2" xfId="0" applyFont="1" applyFill="1" applyBorder="1" applyAlignment="1" applyProtection="1">
      <alignment horizontal="center" vertical="center" wrapText="1"/>
      <protection locked="0"/>
    </xf>
    <xf numFmtId="0" fontId="29" fillId="0" borderId="28" xfId="0" applyFont="1" applyFill="1" applyBorder="1" applyAlignment="1" applyProtection="1">
      <alignment vertical="center" wrapText="1"/>
      <protection locked="0"/>
    </xf>
    <xf numFmtId="0" fontId="7" fillId="7" borderId="2" xfId="0" applyFont="1" applyFill="1" applyBorder="1" applyAlignment="1">
      <alignment horizontal="justify" vertical="center" wrapText="1"/>
    </xf>
    <xf numFmtId="0" fontId="7" fillId="7" borderId="2" xfId="0" applyFont="1" applyFill="1" applyBorder="1" applyAlignment="1" applyProtection="1">
      <alignment horizontal="justify" vertical="center" wrapText="1"/>
    </xf>
    <xf numFmtId="0" fontId="29" fillId="0" borderId="32" xfId="0" applyFont="1" applyFill="1" applyBorder="1" applyAlignment="1" applyProtection="1">
      <alignment vertical="center" wrapText="1"/>
      <protection locked="0"/>
    </xf>
    <xf numFmtId="0" fontId="27" fillId="7" borderId="2" xfId="0" applyFont="1" applyFill="1" applyBorder="1" applyAlignment="1">
      <alignment vertical="center"/>
    </xf>
    <xf numFmtId="0" fontId="29" fillId="0" borderId="28" xfId="0" applyFont="1" applyFill="1" applyBorder="1" applyAlignment="1">
      <alignment vertical="center" wrapText="1"/>
    </xf>
    <xf numFmtId="1" fontId="27" fillId="7" borderId="2" xfId="0" applyNumberFormat="1" applyFont="1" applyFill="1" applyBorder="1" applyAlignment="1" applyProtection="1">
      <alignment horizontal="center" vertical="center" wrapText="1"/>
    </xf>
    <xf numFmtId="0" fontId="7" fillId="7" borderId="2" xfId="0" applyFont="1" applyFill="1" applyBorder="1" applyAlignment="1" applyProtection="1">
      <alignment horizontal="center" vertical="center" wrapText="1"/>
    </xf>
    <xf numFmtId="0" fontId="27" fillId="7" borderId="2" xfId="0" applyNumberFormat="1" applyFont="1" applyFill="1" applyBorder="1" applyAlignment="1">
      <alignment horizontal="center" vertical="center" wrapText="1"/>
    </xf>
    <xf numFmtId="0" fontId="7" fillId="7" borderId="6" xfId="0" applyFont="1" applyFill="1" applyBorder="1" applyAlignment="1" applyProtection="1">
      <alignment horizontal="center" vertical="center" wrapText="1"/>
      <protection locked="0"/>
    </xf>
    <xf numFmtId="0" fontId="27" fillId="7" borderId="6" xfId="0" applyFont="1" applyFill="1" applyBorder="1" applyAlignment="1" applyProtection="1">
      <alignment horizontal="center" vertical="center" wrapText="1"/>
      <protection locked="0"/>
    </xf>
    <xf numFmtId="0" fontId="27" fillId="7" borderId="6" xfId="0" applyFont="1" applyFill="1" applyBorder="1" applyAlignment="1">
      <alignment horizontal="center" vertical="center" wrapText="1"/>
    </xf>
    <xf numFmtId="0" fontId="29" fillId="0" borderId="30" xfId="0" applyFont="1" applyFill="1" applyBorder="1" applyAlignment="1">
      <alignment vertical="center" wrapText="1"/>
    </xf>
    <xf numFmtId="9" fontId="7" fillId="7" borderId="12" xfId="9" applyNumberFormat="1" applyFont="1" applyFill="1" applyBorder="1" applyAlignment="1">
      <alignment horizontal="center" vertical="center" wrapText="1"/>
    </xf>
    <xf numFmtId="0" fontId="29" fillId="0" borderId="32" xfId="0" applyFont="1" applyFill="1" applyBorder="1" applyAlignment="1">
      <alignment vertical="center" wrapText="1"/>
    </xf>
    <xf numFmtId="0" fontId="7" fillId="7" borderId="12" xfId="9" applyNumberFormat="1" applyFont="1" applyFill="1" applyBorder="1" applyAlignment="1">
      <alignment horizontal="center" vertical="center" wrapText="1"/>
    </xf>
    <xf numFmtId="0" fontId="4" fillId="7" borderId="27" xfId="0" applyFont="1" applyFill="1" applyBorder="1" applyAlignment="1" applyProtection="1">
      <alignment horizontal="center" vertical="center" wrapText="1"/>
    </xf>
    <xf numFmtId="0" fontId="29" fillId="7" borderId="18" xfId="0" applyFont="1" applyFill="1" applyBorder="1" applyAlignment="1" applyProtection="1">
      <alignment vertical="center" textRotation="90" wrapText="1"/>
    </xf>
    <xf numFmtId="0" fontId="29" fillId="0" borderId="30" xfId="0" applyFont="1" applyFill="1" applyBorder="1" applyAlignment="1" applyProtection="1">
      <alignment vertical="center" wrapText="1"/>
    </xf>
    <xf numFmtId="0" fontId="30" fillId="0" borderId="2" xfId="0" applyFont="1" applyBorder="1" applyAlignment="1" applyProtection="1">
      <alignment vertical="center" wrapText="1"/>
    </xf>
    <xf numFmtId="9" fontId="29" fillId="7" borderId="2" xfId="9" applyFont="1" applyFill="1" applyBorder="1" applyAlignment="1" applyProtection="1">
      <alignment horizontal="center" vertical="center" wrapText="1"/>
    </xf>
    <xf numFmtId="0" fontId="27" fillId="7" borderId="2" xfId="0" applyFont="1" applyFill="1" applyBorder="1" applyAlignment="1" applyProtection="1">
      <alignment vertical="center" wrapText="1"/>
    </xf>
    <xf numFmtId="0" fontId="27" fillId="7" borderId="2" xfId="9" applyNumberFormat="1" applyFont="1" applyFill="1" applyBorder="1" applyAlignment="1" applyProtection="1">
      <alignment horizontal="center" vertical="center" wrapText="1"/>
    </xf>
    <xf numFmtId="165" fontId="27" fillId="7" borderId="2" xfId="0" applyNumberFormat="1" applyFont="1" applyFill="1" applyBorder="1" applyAlignment="1" applyProtection="1">
      <alignment horizontal="center" vertical="center" wrapText="1"/>
    </xf>
    <xf numFmtId="10" fontId="7" fillId="7" borderId="2" xfId="9" applyNumberFormat="1" applyFont="1" applyFill="1" applyBorder="1" applyAlignment="1" applyProtection="1">
      <alignment horizontal="center" vertical="center" wrapText="1"/>
    </xf>
    <xf numFmtId="0" fontId="4" fillId="7" borderId="29" xfId="0" applyFont="1" applyFill="1" applyBorder="1" applyAlignment="1" applyProtection="1">
      <alignment horizontal="center" vertical="center" wrapText="1"/>
    </xf>
    <xf numFmtId="1" fontId="27" fillId="7" borderId="2" xfId="9" applyNumberFormat="1" applyFont="1" applyFill="1" applyBorder="1" applyAlignment="1" applyProtection="1">
      <alignment horizontal="center" vertical="center" wrapText="1"/>
    </xf>
    <xf numFmtId="9" fontId="7" fillId="7" borderId="2" xfId="9" applyNumberFormat="1" applyFont="1" applyFill="1" applyBorder="1" applyAlignment="1" applyProtection="1">
      <alignment horizontal="center" vertical="center" wrapText="1"/>
    </xf>
    <xf numFmtId="0" fontId="29" fillId="0" borderId="30" xfId="0" applyFont="1" applyFill="1" applyBorder="1" applyAlignment="1" applyProtection="1">
      <alignment vertical="center" wrapText="1"/>
      <protection locked="0"/>
    </xf>
    <xf numFmtId="9" fontId="7" fillId="7" borderId="12" xfId="9" applyFont="1" applyFill="1" applyBorder="1" applyAlignment="1">
      <alignment horizontal="center" vertical="center" wrapText="1"/>
    </xf>
    <xf numFmtId="0" fontId="27" fillId="0" borderId="2" xfId="0" applyFont="1" applyBorder="1" applyAlignment="1">
      <alignment vertical="center" wrapText="1"/>
    </xf>
    <xf numFmtId="0" fontId="31" fillId="0" borderId="2" xfId="0" applyFont="1" applyBorder="1" applyAlignment="1">
      <alignment vertical="center" wrapText="1"/>
    </xf>
    <xf numFmtId="0" fontId="7" fillId="0" borderId="2" xfId="0" applyFont="1" applyBorder="1" applyAlignment="1">
      <alignment vertical="center" wrapText="1"/>
    </xf>
    <xf numFmtId="0" fontId="7" fillId="0" borderId="2" xfId="0" applyFont="1" applyFill="1" applyBorder="1" applyAlignment="1" applyProtection="1">
      <alignment horizontal="justify" vertical="center" wrapText="1"/>
    </xf>
    <xf numFmtId="9" fontId="29" fillId="7" borderId="2" xfId="9" applyFont="1" applyFill="1" applyBorder="1" applyAlignment="1" applyProtection="1">
      <alignment horizontal="center" vertical="center" wrapText="1"/>
      <protection locked="0"/>
    </xf>
    <xf numFmtId="0" fontId="30" fillId="0" borderId="2" xfId="0" applyFont="1" applyBorder="1" applyAlignment="1">
      <alignment horizontal="justify" vertical="center"/>
    </xf>
    <xf numFmtId="0" fontId="30" fillId="0" borderId="2" xfId="0" applyFont="1" applyBorder="1" applyAlignment="1">
      <alignment vertical="center" wrapText="1"/>
    </xf>
    <xf numFmtId="0" fontId="29" fillId="0" borderId="30" xfId="0" applyFont="1" applyFill="1" applyBorder="1" applyAlignment="1" applyProtection="1">
      <alignment horizontal="center" vertical="center" wrapText="1"/>
      <protection locked="0"/>
    </xf>
    <xf numFmtId="0" fontId="7" fillId="21" borderId="2" xfId="8" applyFont="1" applyFill="1" applyBorder="1" applyAlignment="1" applyProtection="1">
      <alignment horizontal="justify" vertical="center" wrapText="1"/>
      <protection locked="0"/>
    </xf>
    <xf numFmtId="9" fontId="7" fillId="7" borderId="2" xfId="9" applyFont="1" applyFill="1" applyBorder="1" applyAlignment="1">
      <alignment horizontal="center" vertical="center" wrapText="1"/>
    </xf>
    <xf numFmtId="10" fontId="27" fillId="7" borderId="2" xfId="0" applyNumberFormat="1" applyFont="1" applyFill="1" applyBorder="1" applyAlignment="1" applyProtection="1">
      <alignment horizontal="center" vertical="center" wrapText="1"/>
    </xf>
    <xf numFmtId="9" fontId="27" fillId="7" borderId="2" xfId="0" applyNumberFormat="1" applyFont="1" applyFill="1" applyBorder="1" applyAlignment="1" applyProtection="1">
      <alignment horizontal="left" vertical="center" wrapText="1"/>
    </xf>
    <xf numFmtId="10" fontId="27" fillId="7" borderId="3" xfId="0" applyNumberFormat="1" applyFont="1" applyFill="1" applyBorder="1" applyAlignment="1" applyProtection="1">
      <alignment horizontal="center" vertical="center" wrapText="1"/>
      <protection locked="0"/>
    </xf>
    <xf numFmtId="10" fontId="7" fillId="7" borderId="12" xfId="9" applyNumberFormat="1" applyFont="1" applyFill="1" applyBorder="1" applyAlignment="1">
      <alignment horizontal="center" vertical="center" wrapText="1"/>
    </xf>
    <xf numFmtId="0" fontId="27" fillId="0" borderId="2" xfId="0" applyFont="1" applyFill="1" applyBorder="1" applyAlignment="1" applyProtection="1">
      <alignment horizontal="left" vertical="center" wrapText="1"/>
      <protection locked="0"/>
    </xf>
    <xf numFmtId="0" fontId="27" fillId="0" borderId="2" xfId="0" applyFont="1" applyFill="1" applyBorder="1" applyAlignment="1" applyProtection="1">
      <alignment horizontal="left" vertical="top" wrapText="1"/>
      <protection locked="0"/>
    </xf>
    <xf numFmtId="9" fontId="27" fillId="7" borderId="2" xfId="0" applyNumberFormat="1"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29" fillId="7" borderId="30" xfId="0" applyFont="1" applyFill="1" applyBorder="1" applyAlignment="1" applyProtection="1">
      <alignment vertical="center" wrapText="1"/>
    </xf>
    <xf numFmtId="0" fontId="7" fillId="21" borderId="2" xfId="8" applyFont="1" applyFill="1" applyBorder="1" applyAlignment="1" applyProtection="1">
      <alignment horizontal="justify" vertical="center" wrapText="1"/>
    </xf>
    <xf numFmtId="0" fontId="31" fillId="7" borderId="2" xfId="0" applyFont="1" applyFill="1" applyBorder="1" applyAlignment="1" applyProtection="1">
      <alignment horizontal="center" vertical="center" wrapText="1"/>
    </xf>
    <xf numFmtId="9" fontId="27" fillId="7" borderId="2" xfId="9" applyFont="1" applyFill="1" applyBorder="1" applyAlignment="1" applyProtection="1">
      <alignment horizontal="center" vertical="center" wrapText="1"/>
    </xf>
    <xf numFmtId="0" fontId="31" fillId="7" borderId="2" xfId="0" applyFont="1" applyFill="1" applyBorder="1" applyAlignment="1" applyProtection="1">
      <alignment horizontal="center" vertical="center" wrapText="1"/>
      <protection locked="0"/>
    </xf>
    <xf numFmtId="0" fontId="13" fillId="7" borderId="2" xfId="0" applyFont="1" applyFill="1" applyBorder="1" applyAlignment="1" applyProtection="1">
      <alignment horizontal="center" vertical="center" wrapText="1"/>
      <protection locked="0"/>
    </xf>
    <xf numFmtId="0" fontId="4" fillId="7" borderId="33" xfId="0" applyFont="1" applyFill="1" applyBorder="1" applyAlignment="1">
      <alignment horizontal="center" vertical="center" wrapText="1"/>
    </xf>
    <xf numFmtId="0" fontId="29" fillId="7" borderId="2" xfId="0" applyFont="1" applyFill="1" applyBorder="1" applyAlignment="1" applyProtection="1">
      <alignment horizontal="justify" vertical="center" wrapText="1"/>
      <protection locked="0"/>
    </xf>
    <xf numFmtId="9" fontId="29" fillId="7" borderId="2" xfId="0" applyNumberFormat="1" applyFont="1" applyFill="1" applyBorder="1" applyAlignment="1" applyProtection="1">
      <alignment horizontal="center" vertical="center" wrapText="1"/>
    </xf>
    <xf numFmtId="0" fontId="29" fillId="7" borderId="2" xfId="0" applyFont="1" applyFill="1" applyBorder="1" applyAlignment="1" applyProtection="1">
      <alignment horizontal="center" vertical="center" wrapText="1"/>
    </xf>
    <xf numFmtId="0" fontId="29" fillId="7" borderId="2" xfId="0" applyFont="1" applyFill="1" applyBorder="1" applyAlignment="1" applyProtection="1">
      <alignment horizontal="left" vertical="center" wrapText="1"/>
    </xf>
    <xf numFmtId="165" fontId="29" fillId="7" borderId="2" xfId="0" applyNumberFormat="1" applyFont="1" applyFill="1" applyBorder="1" applyAlignment="1" applyProtection="1">
      <alignment horizontal="center" vertical="center" wrapText="1"/>
      <protection locked="0"/>
    </xf>
    <xf numFmtId="0" fontId="29" fillId="7" borderId="34" xfId="0" applyFont="1" applyFill="1" applyBorder="1" applyAlignment="1" applyProtection="1">
      <alignment vertical="center" wrapText="1"/>
      <protection locked="0"/>
    </xf>
    <xf numFmtId="0" fontId="27" fillId="7" borderId="2" xfId="0" applyFont="1" applyFill="1" applyBorder="1" applyAlignment="1">
      <alignment horizontal="left" vertical="center" wrapText="1"/>
    </xf>
    <xf numFmtId="0" fontId="29" fillId="7" borderId="35" xfId="0" applyFont="1" applyFill="1" applyBorder="1" applyAlignment="1" applyProtection="1">
      <alignment vertical="center" wrapText="1"/>
      <protection locked="0"/>
    </xf>
    <xf numFmtId="0" fontId="29" fillId="7" borderId="34" xfId="0" applyFont="1" applyFill="1" applyBorder="1" applyAlignment="1" applyProtection="1">
      <alignment vertical="center" wrapText="1"/>
    </xf>
    <xf numFmtId="0" fontId="7" fillId="0" borderId="3" xfId="0" applyFont="1" applyFill="1" applyBorder="1" applyAlignment="1" applyProtection="1">
      <alignment horizontal="justify" vertical="center" wrapText="1"/>
    </xf>
    <xf numFmtId="9" fontId="29" fillId="7" borderId="3" xfId="9" applyFont="1" applyFill="1" applyBorder="1" applyAlignment="1" applyProtection="1">
      <alignment horizontal="center" vertical="center" wrapText="1"/>
    </xf>
    <xf numFmtId="0" fontId="7" fillId="7" borderId="3" xfId="0" applyFont="1" applyFill="1" applyBorder="1" applyAlignment="1" applyProtection="1">
      <alignment horizontal="center" vertical="center" wrapText="1"/>
    </xf>
    <xf numFmtId="0" fontId="7" fillId="7" borderId="3" xfId="0" applyFont="1" applyFill="1" applyBorder="1" applyAlignment="1" applyProtection="1">
      <alignment horizontal="justify" vertical="center" wrapText="1"/>
    </xf>
    <xf numFmtId="0" fontId="27" fillId="7" borderId="3" xfId="0" applyFont="1" applyFill="1" applyBorder="1" applyAlignment="1" applyProtection="1">
      <alignment horizontal="center" vertical="center" wrapText="1"/>
    </xf>
    <xf numFmtId="9" fontId="7" fillId="7" borderId="3" xfId="0" applyNumberFormat="1" applyFont="1" applyFill="1" applyBorder="1" applyAlignment="1" applyProtection="1">
      <alignment horizontal="center" vertical="center" wrapText="1"/>
    </xf>
    <xf numFmtId="0" fontId="27" fillId="7" borderId="3" xfId="0" applyFont="1" applyFill="1" applyBorder="1" applyAlignment="1" applyProtection="1">
      <alignment horizontal="justify" vertical="center" wrapText="1"/>
    </xf>
    <xf numFmtId="9" fontId="27" fillId="7" borderId="3" xfId="0" applyNumberFormat="1" applyFont="1" applyFill="1" applyBorder="1" applyAlignment="1" applyProtection="1">
      <alignment horizontal="center" vertical="center" wrapText="1"/>
    </xf>
    <xf numFmtId="0" fontId="29" fillId="7" borderId="36" xfId="0" applyFont="1" applyFill="1" applyBorder="1" applyAlignment="1" applyProtection="1">
      <alignment vertical="center" textRotation="90" wrapText="1"/>
      <protection locked="0"/>
    </xf>
    <xf numFmtId="0" fontId="27" fillId="7" borderId="2" xfId="9" applyNumberFormat="1" applyFont="1" applyFill="1" applyBorder="1" applyAlignment="1" applyProtection="1">
      <alignment horizontal="center" vertical="center" wrapText="1"/>
      <protection locked="0"/>
    </xf>
    <xf numFmtId="0" fontId="7" fillId="7" borderId="2" xfId="0" applyFont="1" applyFill="1" applyBorder="1" applyAlignment="1" applyProtection="1">
      <alignment horizontal="left" vertical="center" wrapText="1"/>
    </xf>
    <xf numFmtId="167" fontId="7" fillId="7" borderId="2" xfId="9" applyNumberFormat="1" applyFont="1" applyFill="1" applyBorder="1" applyAlignment="1" applyProtection="1">
      <alignment horizontal="center" vertical="center" wrapText="1"/>
    </xf>
    <xf numFmtId="0" fontId="4" fillId="22" borderId="37" xfId="0" applyFont="1" applyFill="1" applyBorder="1" applyAlignment="1">
      <alignment vertical="center" wrapText="1"/>
    </xf>
    <xf numFmtId="167" fontId="29" fillId="7" borderId="38" xfId="9" applyNumberFormat="1" applyFont="1" applyFill="1" applyBorder="1" applyAlignment="1" applyProtection="1">
      <alignment horizontal="center" vertical="center" wrapText="1"/>
    </xf>
    <xf numFmtId="9" fontId="29" fillId="7" borderId="39" xfId="9" applyFont="1" applyFill="1" applyBorder="1" applyAlignment="1" applyProtection="1">
      <alignment horizontal="center" vertical="center" wrapText="1"/>
    </xf>
    <xf numFmtId="0" fontId="27" fillId="0" borderId="21" xfId="0" applyFont="1" applyBorder="1"/>
    <xf numFmtId="0" fontId="27" fillId="7" borderId="21" xfId="0" applyFont="1" applyFill="1" applyBorder="1" applyAlignment="1" applyProtection="1">
      <alignment horizontal="center" vertical="center" wrapText="1"/>
      <protection locked="0"/>
    </xf>
    <xf numFmtId="9" fontId="7" fillId="7" borderId="21" xfId="9" applyFont="1" applyFill="1" applyBorder="1" applyAlignment="1" applyProtection="1">
      <alignment horizontal="center" vertical="center" wrapText="1"/>
    </xf>
    <xf numFmtId="9" fontId="4" fillId="7" borderId="21" xfId="9" applyFont="1" applyFill="1" applyBorder="1" applyAlignment="1" applyProtection="1">
      <alignment horizontal="center" vertical="center" wrapText="1"/>
    </xf>
    <xf numFmtId="9" fontId="4" fillId="7" borderId="40" xfId="9" applyFont="1" applyFill="1" applyBorder="1" applyAlignment="1" applyProtection="1">
      <alignment horizontal="center" vertical="center" wrapText="1"/>
    </xf>
    <xf numFmtId="9" fontId="7" fillId="7" borderId="41" xfId="9" applyFont="1" applyFill="1" applyBorder="1" applyAlignment="1" applyProtection="1">
      <alignment vertical="center" wrapText="1"/>
    </xf>
    <xf numFmtId="0" fontId="27" fillId="7" borderId="0" xfId="0" applyFont="1" applyFill="1" applyAlignment="1">
      <alignment horizontal="center"/>
    </xf>
    <xf numFmtId="0" fontId="27" fillId="7" borderId="0" xfId="0" applyFont="1" applyFill="1" applyBorder="1" applyAlignment="1">
      <alignment vertical="center" wrapText="1"/>
    </xf>
    <xf numFmtId="0" fontId="27" fillId="7" borderId="0" xfId="0" applyFont="1" applyFill="1" applyBorder="1" applyAlignment="1">
      <alignment horizontal="justify" vertical="center" wrapText="1"/>
    </xf>
    <xf numFmtId="0" fontId="27" fillId="7" borderId="7" xfId="0" applyFont="1" applyFill="1" applyBorder="1" applyAlignment="1">
      <alignment vertical="center" wrapText="1"/>
    </xf>
    <xf numFmtId="0" fontId="27" fillId="7" borderId="0" xfId="0" applyFont="1" applyFill="1"/>
    <xf numFmtId="9" fontId="7" fillId="7" borderId="0" xfId="9" applyFont="1" applyFill="1" applyBorder="1" applyAlignment="1">
      <alignment horizontal="center" vertical="center" wrapText="1"/>
    </xf>
    <xf numFmtId="0" fontId="27" fillId="7" borderId="0" xfId="0" applyFont="1" applyFill="1" applyBorder="1"/>
    <xf numFmtId="0" fontId="27" fillId="7" borderId="0" xfId="0" applyFont="1" applyFill="1" applyBorder="1" applyAlignment="1">
      <alignment wrapText="1"/>
    </xf>
    <xf numFmtId="0" fontId="27" fillId="0" borderId="0" xfId="0" applyFont="1"/>
    <xf numFmtId="0" fontId="27" fillId="0" borderId="0" xfId="0" applyFont="1" applyAlignment="1">
      <alignment horizontal="justify" vertical="center" wrapText="1"/>
    </xf>
    <xf numFmtId="0" fontId="27" fillId="0" borderId="0" xfId="0" applyFont="1" applyAlignment="1">
      <alignment wrapText="1"/>
    </xf>
    <xf numFmtId="0" fontId="4" fillId="15" borderId="15"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42"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20" borderId="2" xfId="0" applyFont="1" applyFill="1" applyBorder="1" applyAlignment="1" applyProtection="1">
      <alignment horizontal="center" vertical="center" wrapText="1"/>
    </xf>
    <xf numFmtId="0" fontId="4" fillId="18" borderId="2" xfId="0" applyFont="1" applyFill="1" applyBorder="1" applyAlignment="1" applyProtection="1">
      <alignment horizontal="center" vertical="center" wrapText="1"/>
    </xf>
    <xf numFmtId="0" fontId="4" fillId="18" borderId="2"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4" fillId="19" borderId="12" xfId="0" applyFont="1" applyFill="1" applyBorder="1" applyAlignment="1">
      <alignment horizontal="center" vertical="center" wrapText="1"/>
    </xf>
    <xf numFmtId="9" fontId="27" fillId="7" borderId="2" xfId="9" applyNumberFormat="1" applyFont="1" applyFill="1" applyBorder="1" applyAlignment="1" applyProtection="1">
      <alignment horizontal="center" vertical="center" wrapText="1"/>
    </xf>
    <xf numFmtId="0" fontId="27" fillId="9" borderId="2"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2" xfId="0" applyNumberFormat="1" applyFont="1" applyFill="1" applyBorder="1" applyAlignment="1" applyProtection="1">
      <alignment horizontal="center" vertical="center" wrapText="1"/>
    </xf>
    <xf numFmtId="9" fontId="7" fillId="0" borderId="2" xfId="9" applyFont="1" applyFill="1" applyBorder="1" applyAlignment="1" applyProtection="1">
      <alignment horizontal="center" vertical="center" wrapText="1"/>
    </xf>
    <xf numFmtId="0" fontId="18" fillId="0" borderId="0" xfId="2" quotePrefix="1"/>
    <xf numFmtId="0" fontId="19" fillId="0" borderId="0" xfId="0" applyNumberFormat="1" applyFont="1" applyAlignment="1">
      <alignment vertical="top" wrapText="1"/>
    </xf>
    <xf numFmtId="0" fontId="0" fillId="0" borderId="0" xfId="0" applyNumberFormat="1" applyAlignment="1">
      <alignment vertical="top" wrapText="1"/>
    </xf>
    <xf numFmtId="0" fontId="0" fillId="0" borderId="55" xfId="0" applyNumberFormat="1" applyBorder="1" applyAlignment="1">
      <alignment vertical="top" wrapText="1"/>
    </xf>
    <xf numFmtId="0" fontId="0" fillId="0" borderId="56" xfId="0" applyNumberFormat="1" applyBorder="1" applyAlignment="1">
      <alignment vertical="top" wrapText="1"/>
    </xf>
    <xf numFmtId="0" fontId="0" fillId="0" borderId="57" xfId="0" applyNumberFormat="1" applyBorder="1" applyAlignment="1">
      <alignment vertical="top" wrapText="1"/>
    </xf>
    <xf numFmtId="0" fontId="0" fillId="0" borderId="58" xfId="0" applyNumberFormat="1" applyBorder="1" applyAlignment="1">
      <alignment vertical="top" wrapText="1"/>
    </xf>
    <xf numFmtId="0" fontId="0" fillId="0" borderId="59" xfId="0" applyNumberFormat="1" applyBorder="1" applyAlignment="1">
      <alignment vertical="top" wrapText="1"/>
    </xf>
    <xf numFmtId="0" fontId="0" fillId="0" borderId="60" xfId="0" applyNumberFormat="1" applyBorder="1" applyAlignment="1">
      <alignment vertical="top" wrapText="1"/>
    </xf>
    <xf numFmtId="0" fontId="0" fillId="0" borderId="61" xfId="0" applyNumberFormat="1" applyBorder="1" applyAlignment="1">
      <alignment vertical="top" wrapText="1"/>
    </xf>
    <xf numFmtId="0" fontId="19"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56" xfId="0" applyNumberFormat="1" applyBorder="1" applyAlignment="1">
      <alignment horizontal="center" vertical="top" wrapText="1"/>
    </xf>
    <xf numFmtId="0" fontId="0" fillId="0" borderId="62" xfId="0" applyNumberFormat="1" applyBorder="1" applyAlignment="1">
      <alignment horizontal="center" vertical="top" wrapText="1"/>
    </xf>
    <xf numFmtId="0" fontId="0" fillId="0" borderId="58" xfId="0" applyNumberFormat="1" applyBorder="1" applyAlignment="1">
      <alignment horizontal="center" vertical="top" wrapText="1"/>
    </xf>
    <xf numFmtId="0" fontId="18" fillId="0" borderId="58" xfId="2" quotePrefix="1" applyNumberFormat="1" applyBorder="1" applyAlignment="1">
      <alignment horizontal="center" vertical="top" wrapText="1"/>
    </xf>
    <xf numFmtId="0" fontId="0" fillId="0" borderId="63" xfId="0" applyNumberFormat="1" applyBorder="1" applyAlignment="1">
      <alignment horizontal="center" vertical="top" wrapText="1"/>
    </xf>
    <xf numFmtId="0" fontId="0" fillId="0" borderId="64" xfId="0" applyNumberFormat="1" applyBorder="1" applyAlignment="1">
      <alignment horizontal="center" vertical="top" wrapText="1"/>
    </xf>
    <xf numFmtId="0" fontId="0" fillId="0" borderId="61" xfId="0" applyNumberFormat="1" applyBorder="1" applyAlignment="1">
      <alignment horizontal="center" vertical="top" wrapText="1"/>
    </xf>
    <xf numFmtId="0" fontId="0" fillId="0" borderId="65" xfId="0" applyNumberFormat="1" applyBorder="1" applyAlignment="1">
      <alignment horizontal="center" vertical="top" wrapText="1"/>
    </xf>
    <xf numFmtId="0" fontId="18" fillId="0" borderId="0" xfId="2" quotePrefix="1" applyNumberFormat="1" applyAlignment="1">
      <alignment horizontal="center" vertical="top" wrapText="1"/>
    </xf>
    <xf numFmtId="0" fontId="24" fillId="0" borderId="0" xfId="0" applyFont="1" applyAlignment="1">
      <alignment horizontal="center"/>
    </xf>
    <xf numFmtId="9" fontId="30" fillId="0" borderId="2" xfId="0" applyNumberFormat="1" applyFont="1" applyBorder="1" applyAlignment="1">
      <alignment horizontal="center" vertical="center" wrapText="1"/>
    </xf>
    <xf numFmtId="0" fontId="27" fillId="0" borderId="0" xfId="0" applyFont="1" applyAlignment="1">
      <alignment horizontal="center"/>
    </xf>
    <xf numFmtId="0" fontId="20" fillId="0" borderId="2" xfId="0" applyFont="1" applyFill="1" applyBorder="1" applyAlignment="1" applyProtection="1">
      <alignment horizontal="left" vertical="center" wrapText="1"/>
      <protection locked="0"/>
    </xf>
    <xf numFmtId="9" fontId="20" fillId="0" borderId="2" xfId="0" applyNumberFormat="1" applyFont="1" applyFill="1" applyBorder="1" applyAlignment="1" applyProtection="1">
      <alignment horizontal="left" vertical="center" wrapText="1"/>
      <protection locked="0"/>
    </xf>
    <xf numFmtId="10" fontId="27" fillId="0" borderId="2" xfId="0"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justify" vertical="center" wrapText="1"/>
    </xf>
    <xf numFmtId="0" fontId="27" fillId="0" borderId="2" xfId="0" applyFont="1" applyFill="1" applyBorder="1" applyAlignment="1" applyProtection="1">
      <alignment horizontal="left" vertical="center" wrapText="1"/>
    </xf>
    <xf numFmtId="0" fontId="13" fillId="0" borderId="2" xfId="0" applyFont="1" applyFill="1" applyBorder="1" applyAlignment="1" applyProtection="1">
      <alignment horizontal="center" vertical="center" wrapText="1"/>
      <protection locked="0"/>
    </xf>
    <xf numFmtId="0" fontId="34" fillId="0" borderId="0" xfId="0" applyFont="1"/>
    <xf numFmtId="168" fontId="27" fillId="0" borderId="0" xfId="4" applyNumberFormat="1" applyFont="1"/>
    <xf numFmtId="164" fontId="27" fillId="0" borderId="0" xfId="0" applyNumberFormat="1" applyFont="1"/>
    <xf numFmtId="169" fontId="27" fillId="0" borderId="0" xfId="0" applyNumberFormat="1" applyFont="1"/>
    <xf numFmtId="0" fontId="4" fillId="9" borderId="29" xfId="0" applyFont="1" applyFill="1" applyBorder="1" applyAlignment="1">
      <alignment horizontal="center" vertical="center" wrapText="1"/>
    </xf>
    <xf numFmtId="0" fontId="29" fillId="9" borderId="18" xfId="0" applyFont="1" applyFill="1" applyBorder="1" applyAlignment="1" applyProtection="1">
      <alignment vertical="center" textRotation="90" wrapText="1"/>
      <protection locked="0"/>
    </xf>
    <xf numFmtId="0" fontId="29" fillId="9" borderId="30" xfId="0" applyFont="1" applyFill="1" applyBorder="1" applyAlignment="1" applyProtection="1">
      <alignment vertical="center" wrapText="1"/>
      <protection locked="0"/>
    </xf>
    <xf numFmtId="0" fontId="27" fillId="9" borderId="2" xfId="0" applyFont="1" applyFill="1" applyBorder="1" applyAlignment="1" applyProtection="1">
      <alignment horizontal="justify" vertical="center" wrapText="1"/>
      <protection locked="0"/>
    </xf>
    <xf numFmtId="9" fontId="27" fillId="9" borderId="2" xfId="9" applyFont="1" applyFill="1" applyBorder="1" applyAlignment="1" applyProtection="1">
      <alignment horizontal="center" vertical="center" wrapText="1"/>
      <protection locked="0"/>
    </xf>
    <xf numFmtId="0" fontId="27" fillId="9" borderId="2" xfId="0" applyFont="1" applyFill="1" applyBorder="1" applyAlignment="1" applyProtection="1">
      <alignment horizontal="center" vertical="center" wrapText="1"/>
      <protection locked="0"/>
    </xf>
    <xf numFmtId="0" fontId="27" fillId="9" borderId="2" xfId="0" applyFont="1" applyFill="1" applyBorder="1" applyAlignment="1">
      <alignment vertical="center" wrapText="1"/>
    </xf>
    <xf numFmtId="0" fontId="7" fillId="9" borderId="2" xfId="0" applyFont="1" applyFill="1" applyBorder="1" applyAlignment="1">
      <alignment vertical="center" wrapText="1"/>
    </xf>
    <xf numFmtId="9" fontId="27" fillId="9" borderId="2" xfId="0" applyNumberFormat="1" applyFont="1" applyFill="1" applyBorder="1" applyAlignment="1" applyProtection="1">
      <alignment horizontal="center" vertical="center" wrapText="1"/>
    </xf>
    <xf numFmtId="0" fontId="27" fillId="9" borderId="2" xfId="0" applyFont="1" applyFill="1" applyBorder="1" applyAlignment="1" applyProtection="1">
      <alignment horizontal="left" vertical="center" wrapText="1"/>
    </xf>
    <xf numFmtId="165" fontId="27" fillId="9" borderId="2" xfId="0" applyNumberFormat="1" applyFont="1" applyFill="1" applyBorder="1" applyAlignment="1" applyProtection="1">
      <alignment horizontal="center" vertical="center" wrapText="1"/>
      <protection locked="0"/>
    </xf>
    <xf numFmtId="10" fontId="7" fillId="9" borderId="2" xfId="0" applyNumberFormat="1" applyFont="1" applyFill="1" applyBorder="1" applyAlignment="1" applyProtection="1">
      <alignment horizontal="center" vertical="center" wrapText="1"/>
    </xf>
    <xf numFmtId="9" fontId="7" fillId="9" borderId="2" xfId="9" applyFont="1" applyFill="1" applyBorder="1" applyAlignment="1" applyProtection="1">
      <alignment horizontal="center" vertical="center" wrapText="1"/>
    </xf>
    <xf numFmtId="0" fontId="27" fillId="9" borderId="2" xfId="0" applyFont="1" applyFill="1" applyBorder="1" applyAlignment="1" applyProtection="1">
      <alignment horizontal="justify" vertical="center" wrapText="1"/>
    </xf>
    <xf numFmtId="0" fontId="27" fillId="9" borderId="2" xfId="0" applyFont="1" applyFill="1" applyBorder="1" applyAlignment="1">
      <alignment horizontal="center" vertical="center" wrapText="1"/>
    </xf>
    <xf numFmtId="9" fontId="27" fillId="9" borderId="2" xfId="0" applyNumberFormat="1" applyFont="1" applyFill="1" applyBorder="1" applyAlignment="1">
      <alignment horizontal="center" vertical="center" wrapText="1"/>
    </xf>
    <xf numFmtId="0" fontId="27" fillId="9" borderId="2" xfId="0" applyNumberFormat="1" applyFont="1" applyFill="1" applyBorder="1" applyAlignment="1" applyProtection="1">
      <alignment horizontal="center" vertical="center" wrapText="1"/>
      <protection locked="0"/>
    </xf>
    <xf numFmtId="9" fontId="7" fillId="9" borderId="2" xfId="9" applyNumberFormat="1" applyFont="1" applyFill="1" applyBorder="1" applyAlignment="1">
      <alignment horizontal="center" vertical="center" wrapText="1"/>
    </xf>
    <xf numFmtId="10" fontId="27" fillId="9" borderId="2" xfId="0" applyNumberFormat="1" applyFont="1" applyFill="1" applyBorder="1" applyAlignment="1" applyProtection="1">
      <alignment horizontal="center" vertical="center" wrapText="1"/>
      <protection locked="0"/>
    </xf>
    <xf numFmtId="9" fontId="7" fillId="9" borderId="2" xfId="9" applyFont="1" applyFill="1" applyBorder="1" applyAlignment="1">
      <alignment horizontal="center" vertical="center" wrapText="1"/>
    </xf>
    <xf numFmtId="0" fontId="27" fillId="9" borderId="2" xfId="0" applyFont="1" applyFill="1" applyBorder="1" applyAlignment="1" applyProtection="1">
      <alignment horizontal="left" vertical="center" wrapText="1"/>
      <protection locked="0"/>
    </xf>
    <xf numFmtId="0" fontId="24" fillId="9" borderId="0" xfId="0" applyFont="1" applyFill="1"/>
    <xf numFmtId="9" fontId="33" fillId="0" borderId="2" xfId="9" applyNumberFormat="1" applyFont="1" applyFill="1" applyBorder="1" applyAlignment="1">
      <alignment horizontal="center" vertical="center" wrapText="1"/>
    </xf>
    <xf numFmtId="0" fontId="7" fillId="0" borderId="2" xfId="8" applyFont="1" applyFill="1" applyBorder="1" applyAlignment="1" applyProtection="1">
      <alignment horizontal="justify" vertical="center" wrapText="1"/>
      <protection locked="0"/>
    </xf>
    <xf numFmtId="9" fontId="7" fillId="0" borderId="2" xfId="9" applyFont="1" applyFill="1" applyBorder="1" applyAlignment="1">
      <alignment horizontal="center" vertical="center" wrapText="1"/>
    </xf>
    <xf numFmtId="0" fontId="27" fillId="0" borderId="2" xfId="0" applyFont="1" applyFill="1" applyBorder="1" applyAlignment="1">
      <alignment vertical="center" wrapText="1"/>
    </xf>
    <xf numFmtId="0" fontId="27" fillId="0" borderId="2" xfId="0" applyFont="1" applyFill="1" applyBorder="1" applyAlignment="1">
      <alignment horizontal="center" vertical="center" wrapText="1"/>
    </xf>
    <xf numFmtId="9" fontId="27" fillId="0" borderId="2" xfId="0" applyNumberFormat="1" applyFont="1" applyFill="1" applyBorder="1" applyAlignment="1" applyProtection="1">
      <alignment horizontal="center" vertical="center" wrapText="1"/>
    </xf>
    <xf numFmtId="165" fontId="27" fillId="0" borderId="2" xfId="0" applyNumberFormat="1" applyFont="1" applyFill="1" applyBorder="1" applyAlignment="1" applyProtection="1">
      <alignment horizontal="center" vertical="center" wrapText="1"/>
      <protection locked="0"/>
    </xf>
    <xf numFmtId="10" fontId="27" fillId="0" borderId="2" xfId="0" applyNumberFormat="1" applyFont="1" applyFill="1" applyBorder="1" applyAlignment="1" applyProtection="1">
      <alignment horizontal="center" vertical="center" wrapText="1"/>
    </xf>
    <xf numFmtId="9" fontId="27" fillId="0" borderId="2" xfId="0" applyNumberFormat="1" applyFont="1" applyFill="1" applyBorder="1" applyAlignment="1" applyProtection="1">
      <alignment horizontal="left" vertical="center" wrapText="1"/>
    </xf>
    <xf numFmtId="9" fontId="27" fillId="0" borderId="2" xfId="0" applyNumberFormat="1" applyFont="1" applyFill="1" applyBorder="1" applyAlignment="1">
      <alignment horizontal="center" vertical="center" wrapText="1"/>
    </xf>
    <xf numFmtId="10" fontId="27" fillId="0" borderId="3" xfId="0" applyNumberFormat="1" applyFont="1" applyFill="1" applyBorder="1" applyAlignment="1" applyProtection="1">
      <alignment horizontal="center" vertical="center" wrapText="1"/>
      <protection locked="0"/>
    </xf>
    <xf numFmtId="9" fontId="7" fillId="0" borderId="12" xfId="9" applyFont="1" applyFill="1" applyBorder="1" applyAlignment="1">
      <alignment horizontal="center" vertical="center" wrapText="1"/>
    </xf>
    <xf numFmtId="0" fontId="27" fillId="0" borderId="2" xfId="0" applyFont="1" applyFill="1" applyBorder="1" applyAlignment="1" applyProtection="1">
      <alignment horizontal="justify" vertical="center" wrapText="1"/>
      <protection locked="0"/>
    </xf>
    <xf numFmtId="9" fontId="7" fillId="0" borderId="2" xfId="9" applyNumberFormat="1" applyFont="1" applyFill="1" applyBorder="1" applyAlignment="1">
      <alignment horizontal="center" vertical="center" wrapText="1"/>
    </xf>
    <xf numFmtId="10" fontId="24" fillId="0" borderId="2" xfId="0" applyNumberFormat="1" applyFont="1" applyFill="1" applyBorder="1" applyAlignment="1" applyProtection="1">
      <alignment horizontal="center" vertical="center" wrapText="1"/>
      <protection locked="0"/>
    </xf>
    <xf numFmtId="9" fontId="33" fillId="0" borderId="2" xfId="9" applyFont="1" applyFill="1" applyBorder="1" applyAlignment="1">
      <alignment horizontal="center" vertical="center" wrapText="1"/>
    </xf>
    <xf numFmtId="0" fontId="20" fillId="0" borderId="2" xfId="0" applyFont="1" applyFill="1" applyBorder="1" applyAlignment="1" applyProtection="1">
      <alignment horizontal="left" vertical="top" wrapText="1"/>
      <protection locked="0"/>
    </xf>
    <xf numFmtId="0" fontId="4" fillId="0" borderId="29" xfId="0" applyFont="1" applyFill="1" applyBorder="1" applyAlignment="1" applyProtection="1">
      <alignment horizontal="center" vertical="center" wrapText="1"/>
    </xf>
    <xf numFmtId="9" fontId="7" fillId="0" borderId="5" xfId="9"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5" xfId="0" applyFont="1" applyFill="1" applyBorder="1" applyAlignment="1" applyProtection="1">
      <alignment horizontal="left" vertical="center" wrapText="1"/>
    </xf>
    <xf numFmtId="0" fontId="27"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165" fontId="27" fillId="0" borderId="2" xfId="0" applyNumberFormat="1" applyFont="1" applyFill="1" applyBorder="1" applyAlignment="1" applyProtection="1">
      <alignment horizontal="center" vertical="center" wrapText="1"/>
    </xf>
    <xf numFmtId="0" fontId="7" fillId="0" borderId="2" xfId="9" applyNumberFormat="1" applyFont="1" applyFill="1" applyBorder="1" applyAlignment="1" applyProtection="1">
      <alignment horizontal="center" vertical="center" wrapText="1"/>
    </xf>
    <xf numFmtId="0" fontId="18" fillId="0" borderId="2" xfId="2" applyFill="1" applyBorder="1" applyAlignment="1" applyProtection="1">
      <alignment horizontal="center" vertical="center" wrapText="1"/>
    </xf>
    <xf numFmtId="9" fontId="7" fillId="0" borderId="2" xfId="0" applyNumberFormat="1" applyFont="1" applyFill="1" applyBorder="1" applyAlignment="1" applyProtection="1">
      <alignment horizontal="center" vertical="center" wrapText="1"/>
    </xf>
    <xf numFmtId="9" fontId="7" fillId="0" borderId="2" xfId="9"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24" fillId="0" borderId="0" xfId="0" applyFont="1" applyFill="1" applyProtection="1"/>
    <xf numFmtId="10" fontId="7" fillId="0" borderId="2" xfId="9" applyNumberFormat="1" applyFont="1" applyFill="1" applyBorder="1" applyAlignment="1" applyProtection="1">
      <alignment horizontal="center" vertical="center" wrapText="1"/>
    </xf>
    <xf numFmtId="0" fontId="27" fillId="0" borderId="2" xfId="9" applyNumberFormat="1" applyFont="1" applyFill="1" applyBorder="1" applyAlignment="1" applyProtection="1">
      <alignment horizontal="center" vertical="center" wrapText="1"/>
    </xf>
    <xf numFmtId="9" fontId="27" fillId="0" borderId="2" xfId="9" applyNumberFormat="1" applyFont="1" applyFill="1" applyBorder="1" applyAlignment="1" applyProtection="1">
      <alignment horizontal="center" vertical="center"/>
    </xf>
    <xf numFmtId="9" fontId="27" fillId="0" borderId="2" xfId="9" applyFont="1" applyFill="1" applyBorder="1" applyAlignment="1" applyProtection="1">
      <alignment horizontal="center" vertical="center" wrapText="1"/>
    </xf>
    <xf numFmtId="10" fontId="4" fillId="7" borderId="21" xfId="9" applyNumberFormat="1" applyFont="1" applyFill="1" applyBorder="1" applyAlignment="1" applyProtection="1">
      <alignment horizontal="center" vertical="center" wrapText="1"/>
    </xf>
    <xf numFmtId="10" fontId="7" fillId="7" borderId="21" xfId="9" applyNumberFormat="1" applyFont="1" applyFill="1" applyBorder="1" applyAlignment="1" applyProtection="1">
      <alignment horizontal="center" vertical="center" wrapText="1"/>
    </xf>
    <xf numFmtId="10" fontId="7" fillId="7" borderId="2" xfId="9" applyNumberFormat="1" applyFont="1" applyFill="1" applyBorder="1" applyAlignment="1">
      <alignment horizontal="center" vertical="center" wrapText="1"/>
    </xf>
    <xf numFmtId="10" fontId="7" fillId="9" borderId="2" xfId="9" applyNumberFormat="1" applyFont="1" applyFill="1" applyBorder="1" applyAlignment="1">
      <alignment horizontal="center" vertical="center" wrapText="1"/>
    </xf>
    <xf numFmtId="10" fontId="7" fillId="0" borderId="2" xfId="9" applyNumberFormat="1" applyFont="1" applyFill="1" applyBorder="1" applyAlignment="1">
      <alignment horizontal="center" vertical="center" wrapText="1"/>
    </xf>
    <xf numFmtId="0" fontId="26" fillId="7" borderId="0" xfId="0" applyFont="1" applyFill="1" applyBorder="1" applyAlignment="1">
      <alignment horizontal="center" vertical="center"/>
    </xf>
    <xf numFmtId="0" fontId="6" fillId="7" borderId="0" xfId="0" applyFont="1" applyFill="1" applyBorder="1" applyAlignment="1">
      <alignment horizontal="center" vertical="center" wrapText="1"/>
    </xf>
    <xf numFmtId="0" fontId="6" fillId="16" borderId="9" xfId="0" applyFont="1" applyFill="1" applyBorder="1" applyAlignment="1">
      <alignment horizontal="center" vertical="center" wrapText="1"/>
    </xf>
    <xf numFmtId="0" fontId="9" fillId="7" borderId="0" xfId="0" applyFont="1" applyFill="1" applyBorder="1" applyAlignment="1">
      <alignment horizontal="center" vertical="center" wrapText="1"/>
    </xf>
    <xf numFmtId="22" fontId="32" fillId="23" borderId="2" xfId="0" applyNumberFormat="1" applyFont="1" applyFill="1" applyBorder="1" applyAlignment="1">
      <alignment horizontal="center" vertical="center"/>
    </xf>
    <xf numFmtId="0" fontId="32" fillId="23" borderId="2" xfId="0" applyFont="1" applyFill="1" applyBorder="1" applyAlignment="1">
      <alignment horizontal="center" vertical="center"/>
    </xf>
    <xf numFmtId="0" fontId="32" fillId="8" borderId="2" xfId="0" applyFont="1" applyFill="1" applyBorder="1" applyAlignment="1">
      <alignment horizontal="center" vertical="center"/>
    </xf>
    <xf numFmtId="0" fontId="32" fillId="8" borderId="6" xfId="0" applyFont="1" applyFill="1" applyBorder="1" applyAlignment="1">
      <alignment horizontal="center" vertical="center"/>
    </xf>
    <xf numFmtId="0" fontId="5" fillId="13" borderId="43"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44"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45" xfId="0" applyFont="1" applyFill="1" applyBorder="1" applyAlignment="1">
      <alignment horizontal="center" vertical="center" wrapText="1"/>
    </xf>
    <xf numFmtId="0" fontId="7" fillId="7" borderId="5" xfId="0" applyFont="1" applyFill="1" applyBorder="1" applyAlignment="1" applyProtection="1">
      <alignment horizontal="center" vertical="center" wrapText="1"/>
    </xf>
    <xf numFmtId="0" fontId="7" fillId="5" borderId="46" xfId="0" applyFont="1" applyFill="1" applyBorder="1" applyAlignment="1" applyProtection="1">
      <alignment horizontal="center" vertical="center" wrapText="1"/>
    </xf>
    <xf numFmtId="0" fontId="9" fillId="7" borderId="0"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26" fillId="7" borderId="0" xfId="0" applyFont="1" applyFill="1" applyBorder="1" applyAlignment="1">
      <alignment horizontal="center" vertical="center"/>
    </xf>
    <xf numFmtId="0" fontId="25" fillId="7" borderId="0" xfId="0" applyFont="1" applyFill="1" applyBorder="1" applyAlignment="1">
      <alignment horizontal="center"/>
    </xf>
    <xf numFmtId="0" fontId="6" fillId="18" borderId="3" xfId="0" applyFont="1" applyFill="1" applyBorder="1" applyAlignment="1" applyProtection="1">
      <alignment horizontal="center" vertical="center" wrapText="1"/>
    </xf>
    <xf numFmtId="0" fontId="6" fillId="18" borderId="2" xfId="0" applyFont="1" applyFill="1" applyBorder="1" applyAlignment="1" applyProtection="1">
      <alignment horizontal="center" vertical="center" wrapText="1"/>
    </xf>
    <xf numFmtId="0" fontId="9" fillId="16" borderId="7"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11" xfId="0" applyFont="1" applyFill="1" applyBorder="1" applyAlignment="1">
      <alignment horizontal="center" vertical="center" wrapText="1"/>
    </xf>
    <xf numFmtId="0" fontId="9" fillId="16" borderId="6" xfId="0" applyFont="1" applyFill="1" applyBorder="1" applyAlignment="1">
      <alignment horizontal="center" vertical="center" wrapText="1"/>
    </xf>
    <xf numFmtId="0" fontId="9" fillId="18" borderId="2" xfId="0" applyFont="1" applyFill="1" applyBorder="1" applyAlignment="1" applyProtection="1">
      <alignment horizontal="center" vertical="center" wrapText="1"/>
    </xf>
    <xf numFmtId="0" fontId="9" fillId="17" borderId="2" xfId="0" applyFont="1" applyFill="1" applyBorder="1" applyAlignment="1">
      <alignment horizontal="center" vertical="center" wrapText="1"/>
    </xf>
    <xf numFmtId="0" fontId="9" fillId="18" borderId="2"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6" fillId="18" borderId="2" xfId="0" applyFont="1" applyFill="1" applyBorder="1" applyAlignment="1">
      <alignment horizontal="center" vertical="center" wrapText="1"/>
    </xf>
    <xf numFmtId="0" fontId="6" fillId="16" borderId="47" xfId="0" applyFont="1" applyFill="1" applyBorder="1" applyAlignment="1">
      <alignment horizontal="center" vertical="center" wrapText="1"/>
    </xf>
    <xf numFmtId="0" fontId="6" fillId="16" borderId="48" xfId="0" applyFont="1" applyFill="1" applyBorder="1" applyAlignment="1">
      <alignment horizontal="center" vertical="center" wrapText="1"/>
    </xf>
    <xf numFmtId="0" fontId="6" fillId="16" borderId="9"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19" borderId="2" xfId="0" applyFont="1" applyFill="1" applyBorder="1" applyAlignment="1">
      <alignment horizontal="center" vertical="center" wrapText="1"/>
    </xf>
    <xf numFmtId="0" fontId="9" fillId="18" borderId="6" xfId="0" applyFont="1" applyFill="1" applyBorder="1" applyAlignment="1" applyProtection="1">
      <alignment horizontal="center" vertical="center" wrapText="1"/>
    </xf>
    <xf numFmtId="0" fontId="9" fillId="17" borderId="6" xfId="0" applyFont="1" applyFill="1" applyBorder="1" applyAlignment="1">
      <alignment horizontal="center" vertical="center" wrapText="1"/>
    </xf>
    <xf numFmtId="0" fontId="9" fillId="18" borderId="6"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19" borderId="6" xfId="0" applyFont="1" applyFill="1" applyBorder="1" applyAlignment="1">
      <alignment horizontal="center" vertical="center" wrapText="1"/>
    </xf>
    <xf numFmtId="0" fontId="6" fillId="20" borderId="3" xfId="0" applyFont="1" applyFill="1" applyBorder="1" applyAlignment="1" applyProtection="1">
      <alignment horizontal="center" vertical="center" wrapText="1"/>
    </xf>
    <xf numFmtId="0" fontId="6" fillId="20" borderId="2" xfId="0" applyFont="1" applyFill="1" applyBorder="1" applyAlignment="1" applyProtection="1">
      <alignment horizontal="center" vertical="center" wrapText="1"/>
    </xf>
    <xf numFmtId="0" fontId="6" fillId="17" borderId="3"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29" fillId="7" borderId="28" xfId="0" applyFont="1" applyFill="1" applyBorder="1" applyAlignment="1" applyProtection="1">
      <alignment horizontal="center" vertical="center" wrapText="1"/>
    </xf>
    <xf numFmtId="0" fontId="29" fillId="7" borderId="30" xfId="0" applyFont="1" applyFill="1" applyBorder="1" applyAlignment="1" applyProtection="1">
      <alignment horizontal="center" vertical="center" wrapText="1"/>
    </xf>
    <xf numFmtId="0" fontId="29" fillId="7" borderId="32" xfId="0" applyFont="1" applyFill="1" applyBorder="1" applyAlignment="1" applyProtection="1">
      <alignment horizontal="center" vertical="center" wrapText="1"/>
    </xf>
    <xf numFmtId="0" fontId="29" fillId="20" borderId="40" xfId="0" applyFont="1" applyFill="1" applyBorder="1" applyAlignment="1" applyProtection="1">
      <alignment horizontal="center" vertical="center" wrapText="1"/>
    </xf>
    <xf numFmtId="0" fontId="29" fillId="20" borderId="53" xfId="0" applyFont="1" applyFill="1" applyBorder="1" applyAlignment="1" applyProtection="1">
      <alignment horizontal="center" vertical="center" wrapText="1"/>
    </xf>
    <xf numFmtId="0" fontId="29" fillId="20" borderId="39" xfId="0" applyFont="1" applyFill="1" applyBorder="1" applyAlignment="1" applyProtection="1">
      <alignment horizontal="center" vertical="center" wrapText="1"/>
    </xf>
    <xf numFmtId="0" fontId="6" fillId="19" borderId="3"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19" borderId="44" xfId="0" applyFont="1" applyFill="1" applyBorder="1" applyAlignment="1">
      <alignment horizontal="center" vertical="center" wrapText="1"/>
    </xf>
    <xf numFmtId="0" fontId="6" fillId="19" borderId="45" xfId="0" applyFont="1" applyFill="1" applyBorder="1" applyAlignment="1">
      <alignment horizontal="center" vertical="center" wrapText="1"/>
    </xf>
    <xf numFmtId="0" fontId="6" fillId="14" borderId="18" xfId="0" applyFont="1" applyFill="1" applyBorder="1" applyAlignment="1">
      <alignment horizontal="center" vertical="center" wrapText="1"/>
    </xf>
    <xf numFmtId="0" fontId="4" fillId="17" borderId="12" xfId="0" applyFont="1" applyFill="1" applyBorder="1" applyAlignment="1">
      <alignment horizontal="center" vertical="center" wrapText="1"/>
    </xf>
    <xf numFmtId="0" fontId="4" fillId="17" borderId="7" xfId="0" applyFont="1" applyFill="1" applyBorder="1" applyAlignment="1">
      <alignment horizontal="center" vertical="center" wrapText="1"/>
    </xf>
    <xf numFmtId="0" fontId="29" fillId="22" borderId="54" xfId="0" applyFont="1" applyFill="1" applyBorder="1" applyAlignment="1" applyProtection="1">
      <alignment horizontal="center" vertical="center" wrapText="1"/>
    </xf>
    <xf numFmtId="0" fontId="27" fillId="0" borderId="53" xfId="0" applyFont="1" applyBorder="1" applyAlignment="1"/>
    <xf numFmtId="0" fontId="29" fillId="20" borderId="21" xfId="0" applyFont="1" applyFill="1" applyBorder="1" applyAlignment="1" applyProtection="1">
      <alignment horizontal="center" vertical="center" wrapText="1"/>
    </xf>
    <xf numFmtId="0" fontId="29" fillId="24" borderId="21" xfId="0" applyFont="1" applyFill="1" applyBorder="1" applyAlignment="1" applyProtection="1">
      <alignment horizontal="center" vertical="center" wrapText="1"/>
    </xf>
    <xf numFmtId="0" fontId="29" fillId="9" borderId="21" xfId="0" applyFont="1" applyFill="1" applyBorder="1" applyAlignment="1" applyProtection="1">
      <alignment horizontal="center" vertical="center" wrapText="1"/>
    </xf>
    <xf numFmtId="0" fontId="29" fillId="7" borderId="51" xfId="0" applyFont="1" applyFill="1" applyBorder="1" applyAlignment="1" applyProtection="1">
      <alignment horizontal="center" vertical="center" textRotation="90" wrapText="1"/>
    </xf>
    <xf numFmtId="0" fontId="29" fillId="7" borderId="52" xfId="0" applyFont="1" applyFill="1" applyBorder="1" applyAlignment="1" applyProtection="1">
      <alignment horizontal="center" vertical="center" textRotation="90" wrapText="1"/>
    </xf>
    <xf numFmtId="0" fontId="9" fillId="15" borderId="28" xfId="0" applyFont="1" applyFill="1" applyBorder="1" applyAlignment="1">
      <alignment horizontal="center" vertical="center" wrapText="1"/>
    </xf>
    <xf numFmtId="0" fontId="9" fillId="15" borderId="48" xfId="0" applyFont="1" applyFill="1" applyBorder="1" applyAlignment="1">
      <alignment horizontal="center" vertical="center" wrapText="1"/>
    </xf>
    <xf numFmtId="0" fontId="9" fillId="15" borderId="30" xfId="0" applyFont="1" applyFill="1" applyBorder="1" applyAlignment="1">
      <alignment horizontal="center" vertical="center" wrapText="1"/>
    </xf>
    <xf numFmtId="0" fontId="9" fillId="15" borderId="0" xfId="0" applyFont="1" applyFill="1" applyBorder="1" applyAlignment="1">
      <alignment horizontal="center" vertical="center" wrapText="1"/>
    </xf>
    <xf numFmtId="0" fontId="9" fillId="15" borderId="49" xfId="0" applyFont="1" applyFill="1" applyBorder="1" applyAlignment="1">
      <alignment horizontal="center" vertical="center" wrapText="1"/>
    </xf>
    <xf numFmtId="0" fontId="9" fillId="15" borderId="50" xfId="0" applyFont="1" applyFill="1" applyBorder="1" applyAlignment="1">
      <alignment horizontal="center" vertical="center" wrapText="1"/>
    </xf>
    <xf numFmtId="0" fontId="29" fillId="7" borderId="0" xfId="0" applyFont="1" applyFill="1" applyBorder="1" applyAlignment="1">
      <alignment horizontal="right" vertical="center" wrapText="1"/>
    </xf>
  </cellXfs>
  <cellStyles count="14">
    <cellStyle name="Amarillo" xfId="1"/>
    <cellStyle name="Hipervínculo" xfId="2" builtinId="8"/>
    <cellStyle name="Hyperlink" xfId="3"/>
    <cellStyle name="Millares" xfId="4" builtinId="3"/>
    <cellStyle name="Millares [0] 2" xfId="5"/>
    <cellStyle name="Millares [0] 3" xfId="6"/>
    <cellStyle name="Millares 2" xfId="7"/>
    <cellStyle name="Normal" xfId="0" builtinId="0"/>
    <cellStyle name="Normal 2" xfId="8"/>
    <cellStyle name="Porcentaje" xfId="9" builtinId="5"/>
    <cellStyle name="Porcentaje 2" xfId="10"/>
    <cellStyle name="Porcentual 2" xfId="11"/>
    <cellStyle name="Rojo" xfId="12"/>
    <cellStyle name="Verde" xfId="13"/>
  </cellStyles>
  <dxfs count="56">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1246896</xdr:colOff>
      <xdr:row>62</xdr:row>
      <xdr:rowOff>0</xdr:rowOff>
    </xdr:from>
    <xdr:to>
      <xdr:col>1</xdr:col>
      <xdr:colOff>2736260</xdr:colOff>
      <xdr:row>62</xdr:row>
      <xdr:rowOff>17323</xdr:rowOff>
    </xdr:to>
    <xdr:sp macro="" textlink="">
      <xdr:nvSpPr>
        <xdr:cNvPr id="2" name="1 Rectángulo">
          <a:extLst>
            <a:ext uri="{FF2B5EF4-FFF2-40B4-BE49-F238E27FC236}">
              <a16:creationId xmlns="" xmlns:a16="http://schemas.microsoft.com/office/drawing/2014/main" id="{00000000-0008-0000-0100-000002000000}"/>
            </a:ext>
          </a:extLst>
        </xdr:cNvPr>
        <xdr:cNvSpPr/>
      </xdr:nvSpPr>
      <xdr:spPr>
        <a:xfrm>
          <a:off x="2732796" y="98031300"/>
          <a:ext cx="1489364" cy="17323"/>
        </a:xfrm>
        <a:prstGeom prst="rect">
          <a:avLst/>
        </a:prstGeom>
        <a:solidFill>
          <a:schemeClr val="bg1">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1229591</xdr:colOff>
      <xdr:row>64</xdr:row>
      <xdr:rowOff>34637</xdr:rowOff>
    </xdr:from>
    <xdr:to>
      <xdr:col>1</xdr:col>
      <xdr:colOff>2718955</xdr:colOff>
      <xdr:row>67</xdr:row>
      <xdr:rowOff>121228</xdr:rowOff>
    </xdr:to>
    <xdr:sp macro="" textlink="">
      <xdr:nvSpPr>
        <xdr:cNvPr id="3" name="2 Rectángulo">
          <a:extLst>
            <a:ext uri="{FF2B5EF4-FFF2-40B4-BE49-F238E27FC236}">
              <a16:creationId xmlns="" xmlns:a16="http://schemas.microsoft.com/office/drawing/2014/main" id="{00000000-0008-0000-0100-000003000000}"/>
            </a:ext>
          </a:extLst>
        </xdr:cNvPr>
        <xdr:cNvSpPr/>
      </xdr:nvSpPr>
      <xdr:spPr>
        <a:xfrm>
          <a:off x="2715491" y="98427887"/>
          <a:ext cx="1489364" cy="629516"/>
        </a:xfrm>
        <a:prstGeom prst="rect">
          <a:avLst/>
        </a:prstGeom>
        <a:solidFill>
          <a:schemeClr val="accent3">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3117286</xdr:colOff>
      <xdr:row>64</xdr:row>
      <xdr:rowOff>121223</xdr:rowOff>
    </xdr:from>
    <xdr:to>
      <xdr:col>2</xdr:col>
      <xdr:colOff>658104</xdr:colOff>
      <xdr:row>67</xdr:row>
      <xdr:rowOff>51950</xdr:rowOff>
    </xdr:to>
    <xdr:sp macro="" textlink="">
      <xdr:nvSpPr>
        <xdr:cNvPr id="4" name="3 CuadroTexto">
          <a:extLst>
            <a:ext uri="{FF2B5EF4-FFF2-40B4-BE49-F238E27FC236}">
              <a16:creationId xmlns="" xmlns:a16="http://schemas.microsoft.com/office/drawing/2014/main" id="{00000000-0008-0000-0100-000004000000}"/>
            </a:ext>
          </a:extLst>
        </xdr:cNvPr>
        <xdr:cNvSpPr txBox="1"/>
      </xdr:nvSpPr>
      <xdr:spPr>
        <a:xfrm>
          <a:off x="4222186" y="98514473"/>
          <a:ext cx="655493" cy="473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500"/>
            </a:lnSpc>
          </a:pPr>
          <a:r>
            <a:rPr lang="es-ES" sz="1800" b="1">
              <a:latin typeface="Arial Narrow" pitchFamily="34" charset="0"/>
            </a:rPr>
            <a:t>IVC</a:t>
          </a:r>
        </a:p>
      </xdr:txBody>
    </xdr:sp>
    <xdr:clientData/>
  </xdr:twoCellAnchor>
  <xdr:twoCellAnchor>
    <xdr:from>
      <xdr:col>1</xdr:col>
      <xdr:colOff>1264228</xdr:colOff>
      <xdr:row>69</xdr:row>
      <xdr:rowOff>121227</xdr:rowOff>
    </xdr:from>
    <xdr:to>
      <xdr:col>1</xdr:col>
      <xdr:colOff>2753592</xdr:colOff>
      <xdr:row>73</xdr:row>
      <xdr:rowOff>17318</xdr:rowOff>
    </xdr:to>
    <xdr:sp macro="" textlink="">
      <xdr:nvSpPr>
        <xdr:cNvPr id="5" name="4 Rectángulo">
          <a:extLst>
            <a:ext uri="{FF2B5EF4-FFF2-40B4-BE49-F238E27FC236}">
              <a16:creationId xmlns="" xmlns:a16="http://schemas.microsoft.com/office/drawing/2014/main" id="{00000000-0008-0000-0100-000005000000}"/>
            </a:ext>
          </a:extLst>
        </xdr:cNvPr>
        <xdr:cNvSpPr/>
      </xdr:nvSpPr>
      <xdr:spPr>
        <a:xfrm>
          <a:off x="2750128" y="99419352"/>
          <a:ext cx="1470314" cy="619991"/>
        </a:xfrm>
        <a:prstGeom prst="rect">
          <a:avLst/>
        </a:prstGeom>
        <a:solidFill>
          <a:schemeClr val="accent4"/>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3151923</xdr:colOff>
      <xdr:row>70</xdr:row>
      <xdr:rowOff>17313</xdr:rowOff>
    </xdr:from>
    <xdr:to>
      <xdr:col>2</xdr:col>
      <xdr:colOff>692741</xdr:colOff>
      <xdr:row>72</xdr:row>
      <xdr:rowOff>138540</xdr:rowOff>
    </xdr:to>
    <xdr:sp macro="" textlink="">
      <xdr:nvSpPr>
        <xdr:cNvPr id="6" name="5 CuadroTexto">
          <a:extLst>
            <a:ext uri="{FF2B5EF4-FFF2-40B4-BE49-F238E27FC236}">
              <a16:creationId xmlns="" xmlns:a16="http://schemas.microsoft.com/office/drawing/2014/main" id="{00000000-0008-0000-0100-000006000000}"/>
            </a:ext>
          </a:extLst>
        </xdr:cNvPr>
        <xdr:cNvSpPr txBox="1"/>
      </xdr:nvSpPr>
      <xdr:spPr>
        <a:xfrm>
          <a:off x="4218723" y="99496413"/>
          <a:ext cx="693593" cy="483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CORPORATIVA LOCAL</a:t>
          </a:r>
          <a:endParaRPr lang="es-ES" sz="1800" b="1">
            <a:latin typeface="Arial Narrow" pitchFamily="34" charset="0"/>
          </a:endParaRPr>
        </a:p>
      </xdr:txBody>
    </xdr:sp>
    <xdr:clientData/>
  </xdr:twoCellAnchor>
  <xdr:twoCellAnchor>
    <xdr:from>
      <xdr:col>1</xdr:col>
      <xdr:colOff>1264228</xdr:colOff>
      <xdr:row>74</xdr:row>
      <xdr:rowOff>138545</xdr:rowOff>
    </xdr:from>
    <xdr:to>
      <xdr:col>1</xdr:col>
      <xdr:colOff>2753592</xdr:colOff>
      <xdr:row>78</xdr:row>
      <xdr:rowOff>34636</xdr:rowOff>
    </xdr:to>
    <xdr:sp macro="" textlink="">
      <xdr:nvSpPr>
        <xdr:cNvPr id="7" name="6 Rectángulo">
          <a:extLst>
            <a:ext uri="{FF2B5EF4-FFF2-40B4-BE49-F238E27FC236}">
              <a16:creationId xmlns="" xmlns:a16="http://schemas.microsoft.com/office/drawing/2014/main" id="{00000000-0008-0000-0100-000007000000}"/>
            </a:ext>
          </a:extLst>
        </xdr:cNvPr>
        <xdr:cNvSpPr/>
      </xdr:nvSpPr>
      <xdr:spPr>
        <a:xfrm>
          <a:off x="2750128" y="100341545"/>
          <a:ext cx="1470314" cy="619991"/>
        </a:xfrm>
        <a:prstGeom prst="rect">
          <a:avLst/>
        </a:prstGeom>
        <a:solidFill>
          <a:schemeClr val="tx2"/>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3151923</xdr:colOff>
      <xdr:row>75</xdr:row>
      <xdr:rowOff>34631</xdr:rowOff>
    </xdr:from>
    <xdr:to>
      <xdr:col>2</xdr:col>
      <xdr:colOff>692741</xdr:colOff>
      <xdr:row>77</xdr:row>
      <xdr:rowOff>155858</xdr:rowOff>
    </xdr:to>
    <xdr:sp macro="" textlink="">
      <xdr:nvSpPr>
        <xdr:cNvPr id="8" name="7 CuadroTexto">
          <a:extLst>
            <a:ext uri="{FF2B5EF4-FFF2-40B4-BE49-F238E27FC236}">
              <a16:creationId xmlns="" xmlns:a16="http://schemas.microsoft.com/office/drawing/2014/main" id="{00000000-0008-0000-0100-000008000000}"/>
            </a:ext>
          </a:extLst>
        </xdr:cNvPr>
        <xdr:cNvSpPr txBox="1"/>
      </xdr:nvSpPr>
      <xdr:spPr>
        <a:xfrm>
          <a:off x="4218723" y="100418606"/>
          <a:ext cx="693593" cy="483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RELACIONES</a:t>
          </a:r>
          <a:r>
            <a:rPr lang="es-ES" sz="1800" b="1" baseline="0">
              <a:latin typeface="Arial Narrow" pitchFamily="34" charset="0"/>
            </a:rPr>
            <a:t> ESTRATEGICAS</a:t>
          </a:r>
          <a:endParaRPr lang="es-ES" sz="1800" b="1">
            <a:latin typeface="Arial Narrow" pitchFamily="34" charset="0"/>
          </a:endParaRPr>
        </a:p>
      </xdr:txBody>
    </xdr:sp>
    <xdr:clientData/>
  </xdr:twoCellAnchor>
  <xdr:twoCellAnchor>
    <xdr:from>
      <xdr:col>1</xdr:col>
      <xdr:colOff>1298864</xdr:colOff>
      <xdr:row>81</xdr:row>
      <xdr:rowOff>0</xdr:rowOff>
    </xdr:from>
    <xdr:to>
      <xdr:col>1</xdr:col>
      <xdr:colOff>2788228</xdr:colOff>
      <xdr:row>84</xdr:row>
      <xdr:rowOff>86591</xdr:rowOff>
    </xdr:to>
    <xdr:sp macro="" textlink="">
      <xdr:nvSpPr>
        <xdr:cNvPr id="9" name="8 Rectángulo">
          <a:extLst>
            <a:ext uri="{FF2B5EF4-FFF2-40B4-BE49-F238E27FC236}">
              <a16:creationId xmlns="" xmlns:a16="http://schemas.microsoft.com/office/drawing/2014/main" id="{00000000-0008-0000-0100-000009000000}"/>
            </a:ext>
          </a:extLst>
        </xdr:cNvPr>
        <xdr:cNvSpPr/>
      </xdr:nvSpPr>
      <xdr:spPr>
        <a:xfrm>
          <a:off x="2784764" y="101469825"/>
          <a:ext cx="1432214" cy="629516"/>
        </a:xfrm>
        <a:prstGeom prst="rect">
          <a:avLst/>
        </a:prstGeom>
        <a:solidFill>
          <a:schemeClr val="accent2">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3186559</xdr:colOff>
      <xdr:row>81</xdr:row>
      <xdr:rowOff>86586</xdr:rowOff>
    </xdr:from>
    <xdr:to>
      <xdr:col>2</xdr:col>
      <xdr:colOff>727377</xdr:colOff>
      <xdr:row>84</xdr:row>
      <xdr:rowOff>17313</xdr:rowOff>
    </xdr:to>
    <xdr:sp macro="" textlink="">
      <xdr:nvSpPr>
        <xdr:cNvPr id="10" name="9 CuadroTexto">
          <a:extLst>
            <a:ext uri="{FF2B5EF4-FFF2-40B4-BE49-F238E27FC236}">
              <a16:creationId xmlns="" xmlns:a16="http://schemas.microsoft.com/office/drawing/2014/main" id="{00000000-0008-0000-0100-00000A000000}"/>
            </a:ext>
          </a:extLst>
        </xdr:cNvPr>
        <xdr:cNvSpPr txBox="1"/>
      </xdr:nvSpPr>
      <xdr:spPr>
        <a:xfrm>
          <a:off x="4215259" y="101556411"/>
          <a:ext cx="731693" cy="473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DEL PATRIMONIO DOCUMENTAL</a:t>
          </a:r>
        </a:p>
      </xdr:txBody>
    </xdr:sp>
    <xdr:clientData/>
  </xdr:twoCellAnchor>
  <xdr:twoCellAnchor>
    <xdr:from>
      <xdr:col>1</xdr:col>
      <xdr:colOff>1264227</xdr:colOff>
      <xdr:row>86</xdr:row>
      <xdr:rowOff>103909</xdr:rowOff>
    </xdr:from>
    <xdr:to>
      <xdr:col>1</xdr:col>
      <xdr:colOff>2753591</xdr:colOff>
      <xdr:row>90</xdr:row>
      <xdr:rowOff>0</xdr:rowOff>
    </xdr:to>
    <xdr:sp macro="" textlink="">
      <xdr:nvSpPr>
        <xdr:cNvPr id="11" name="10 Rectángulo">
          <a:extLst>
            <a:ext uri="{FF2B5EF4-FFF2-40B4-BE49-F238E27FC236}">
              <a16:creationId xmlns="" xmlns:a16="http://schemas.microsoft.com/office/drawing/2014/main" id="{00000000-0008-0000-0100-00000B000000}"/>
            </a:ext>
          </a:extLst>
        </xdr:cNvPr>
        <xdr:cNvSpPr/>
      </xdr:nvSpPr>
      <xdr:spPr>
        <a:xfrm>
          <a:off x="2750127" y="102478609"/>
          <a:ext cx="1470314" cy="619991"/>
        </a:xfrm>
        <a:prstGeom prst="rect">
          <a:avLst/>
        </a:prstGeom>
        <a:solidFill>
          <a:schemeClr val="bg2">
            <a:lumMod val="25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3151922</xdr:colOff>
      <xdr:row>86</xdr:row>
      <xdr:rowOff>190495</xdr:rowOff>
    </xdr:from>
    <xdr:to>
      <xdr:col>2</xdr:col>
      <xdr:colOff>692740</xdr:colOff>
      <xdr:row>89</xdr:row>
      <xdr:rowOff>121222</xdr:rowOff>
    </xdr:to>
    <xdr:sp macro="" textlink="">
      <xdr:nvSpPr>
        <xdr:cNvPr id="12" name="11 CuadroTexto">
          <a:extLst>
            <a:ext uri="{FF2B5EF4-FFF2-40B4-BE49-F238E27FC236}">
              <a16:creationId xmlns="" xmlns:a16="http://schemas.microsoft.com/office/drawing/2014/main" id="{00000000-0008-0000-0100-00000C000000}"/>
            </a:ext>
          </a:extLst>
        </xdr:cNvPr>
        <xdr:cNvSpPr txBox="1"/>
      </xdr:nvSpPr>
      <xdr:spPr>
        <a:xfrm>
          <a:off x="4218722" y="102555670"/>
          <a:ext cx="693593" cy="483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GERENCIA DE TI</a:t>
          </a:r>
          <a:endParaRPr lang="es-ES" sz="1800" b="1" baseline="0">
            <a:latin typeface="Arial Narrow" pitchFamily="34" charset="0"/>
          </a:endParaRPr>
        </a:p>
      </xdr:txBody>
    </xdr:sp>
    <xdr:clientData/>
  </xdr:twoCellAnchor>
  <xdr:twoCellAnchor editAs="oneCell">
    <xdr:from>
      <xdr:col>4</xdr:col>
      <xdr:colOff>0</xdr:colOff>
      <xdr:row>4</xdr:row>
      <xdr:rowOff>0</xdr:rowOff>
    </xdr:from>
    <xdr:to>
      <xdr:col>4</xdr:col>
      <xdr:colOff>295275</xdr:colOff>
      <xdr:row>5</xdr:row>
      <xdr:rowOff>0</xdr:rowOff>
    </xdr:to>
    <xdr:sp macro="" textlink="">
      <xdr:nvSpPr>
        <xdr:cNvPr id="2799" name="AutoShape 38" descr="Resultado de imagen para boton agregar icono">
          <a:extLst>
            <a:ext uri="{FF2B5EF4-FFF2-40B4-BE49-F238E27FC236}">
              <a16:creationId xmlns="" xmlns:a16="http://schemas.microsoft.com/office/drawing/2014/main" id="{00000000-0008-0000-0100-0000EF0A0000}"/>
            </a:ext>
          </a:extLst>
        </xdr:cNvPr>
        <xdr:cNvSpPr>
          <a:spLocks noChangeAspect="1" noChangeArrowheads="1"/>
        </xdr:cNvSpPr>
      </xdr:nvSpPr>
      <xdr:spPr bwMode="auto">
        <a:xfrm>
          <a:off x="8105775" y="1962150"/>
          <a:ext cx="295275" cy="466725"/>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295275</xdr:colOff>
      <xdr:row>5</xdr:row>
      <xdr:rowOff>0</xdr:rowOff>
    </xdr:to>
    <xdr:sp macro="" textlink="">
      <xdr:nvSpPr>
        <xdr:cNvPr id="2800" name="AutoShape 39" descr="Resultado de imagen para boton agregar icono">
          <a:extLst>
            <a:ext uri="{FF2B5EF4-FFF2-40B4-BE49-F238E27FC236}">
              <a16:creationId xmlns="" xmlns:a16="http://schemas.microsoft.com/office/drawing/2014/main" id="{00000000-0008-0000-0100-0000F00A0000}"/>
            </a:ext>
          </a:extLst>
        </xdr:cNvPr>
        <xdr:cNvSpPr>
          <a:spLocks noChangeAspect="1" noChangeArrowheads="1"/>
        </xdr:cNvSpPr>
      </xdr:nvSpPr>
      <xdr:spPr bwMode="auto">
        <a:xfrm>
          <a:off x="8105775" y="1962150"/>
          <a:ext cx="295275" cy="466725"/>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295275</xdr:colOff>
      <xdr:row>5</xdr:row>
      <xdr:rowOff>0</xdr:rowOff>
    </xdr:to>
    <xdr:sp macro="" textlink="">
      <xdr:nvSpPr>
        <xdr:cNvPr id="2801" name="AutoShape 40" descr="Resultado de imagen para boton agregar icono">
          <a:extLst>
            <a:ext uri="{FF2B5EF4-FFF2-40B4-BE49-F238E27FC236}">
              <a16:creationId xmlns="" xmlns:a16="http://schemas.microsoft.com/office/drawing/2014/main" id="{00000000-0008-0000-0100-0000F10A0000}"/>
            </a:ext>
          </a:extLst>
        </xdr:cNvPr>
        <xdr:cNvSpPr>
          <a:spLocks noChangeAspect="1" noChangeArrowheads="1"/>
        </xdr:cNvSpPr>
      </xdr:nvSpPr>
      <xdr:spPr bwMode="auto">
        <a:xfrm>
          <a:off x="8105775" y="1962150"/>
          <a:ext cx="295275" cy="466725"/>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295275</xdr:colOff>
      <xdr:row>5</xdr:row>
      <xdr:rowOff>0</xdr:rowOff>
    </xdr:to>
    <xdr:sp macro="" textlink="">
      <xdr:nvSpPr>
        <xdr:cNvPr id="2802" name="AutoShape 42" descr="Z">
          <a:extLst>
            <a:ext uri="{FF2B5EF4-FFF2-40B4-BE49-F238E27FC236}">
              <a16:creationId xmlns="" xmlns:a16="http://schemas.microsoft.com/office/drawing/2014/main" id="{00000000-0008-0000-0100-0000F20A0000}"/>
            </a:ext>
          </a:extLst>
        </xdr:cNvPr>
        <xdr:cNvSpPr>
          <a:spLocks noChangeAspect="1" noChangeArrowheads="1"/>
        </xdr:cNvSpPr>
      </xdr:nvSpPr>
      <xdr:spPr bwMode="auto">
        <a:xfrm>
          <a:off x="8105775" y="1962150"/>
          <a:ext cx="295275" cy="4667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my.sharepoint.com/personal/julian_perez_gobiernobogota_gov_co/Documents/Datos%20adjuntos%20de%20correo%20electr&#243;nico/AL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6">
          <cell r="C6" t="str">
            <v>RUTINARIA</v>
          </cell>
        </row>
        <row r="7">
          <cell r="C7" t="str">
            <v>RETADORA (MEJORA)</v>
          </cell>
        </row>
        <row r="8">
          <cell r="C8" t="str">
            <v>GESTIÓN</v>
          </cell>
        </row>
        <row r="9">
          <cell r="C9" t="str">
            <v>SOSTENIBILDIAD DEL SISTEMA DE GESTIÓN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udadbolivar.gov.co/transparencia/instrumentos-gestion-informacion-publica/relacionados-informacion" TargetMode="External"/><Relationship Id="rId2" Type="http://schemas.openxmlformats.org/officeDocument/2006/relationships/hyperlink" Target="https://app.powerbi.com/view?r=eyJrIjoiYWEwYzQ4NGQtMWJmZi00YmZjLWE3NjktMWI5NDUxM2M4NTA0IiwidCI6IjE0ZGUxNTVmLWUxOTItNDRkYS05OTRkLTE5MTNkODY1ODM3MiIsImMiOjR9" TargetMode="External"/><Relationship Id="rId1" Type="http://schemas.openxmlformats.org/officeDocument/2006/relationships/hyperlink" Target="https://app.powerbi.com/view?r=eyJrIjoiYWEwYzQ4NGQtMWJmZi00YmZjLWE3NjktMWI5NDUxM2M4NTA0IiwidCI6IjE0ZGUxNTVmLWUxOTItNDRkYS05OTRkLTE5MTNkODY1ODM3MiIsImMiOjR9"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ciudadbolivar.gov.co/transparencia/instrumentos-gestion-informacion-publica/relacionados-inform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zoomScale="55" zoomScaleNormal="55" workbookViewId="0">
      <selection activeCell="P15" sqref="P15"/>
    </sheetView>
  </sheetViews>
  <sheetFormatPr baseColWidth="10" defaultColWidth="11.42578125" defaultRowHeight="15" x14ac:dyDescent="0.25"/>
  <cols>
    <col min="1" max="1" width="25.140625" customWidth="1"/>
    <col min="2" max="2" width="46" customWidth="1"/>
    <col min="3" max="3" width="56.5703125" bestFit="1" customWidth="1"/>
    <col min="4" max="4" width="43.28515625" customWidth="1"/>
    <col min="5" max="5" width="13.28515625" customWidth="1"/>
  </cols>
  <sheetData>
    <row r="1" spans="1:8" x14ac:dyDescent="0.25">
      <c r="A1" t="s">
        <v>0</v>
      </c>
      <c r="B1" t="s">
        <v>1</v>
      </c>
      <c r="C1" t="s">
        <v>2</v>
      </c>
      <c r="D1" t="s">
        <v>3</v>
      </c>
      <c r="F1" t="s">
        <v>4</v>
      </c>
    </row>
    <row r="2" spans="1:8" x14ac:dyDescent="0.25">
      <c r="A2" t="s">
        <v>5</v>
      </c>
      <c r="B2" t="s">
        <v>6</v>
      </c>
      <c r="C2" t="s">
        <v>7</v>
      </c>
      <c r="D2" t="s">
        <v>8</v>
      </c>
      <c r="F2" t="s">
        <v>9</v>
      </c>
    </row>
    <row r="3" spans="1:8" x14ac:dyDescent="0.25">
      <c r="A3" t="s">
        <v>10</v>
      </c>
      <c r="B3" t="s">
        <v>11</v>
      </c>
      <c r="C3" t="s">
        <v>12</v>
      </c>
      <c r="D3" t="s">
        <v>13</v>
      </c>
      <c r="F3" t="s">
        <v>14</v>
      </c>
    </row>
    <row r="4" spans="1:8" x14ac:dyDescent="0.25">
      <c r="A4" t="s">
        <v>15</v>
      </c>
      <c r="C4" t="s">
        <v>16</v>
      </c>
      <c r="D4" t="s">
        <v>17</v>
      </c>
      <c r="F4" t="s">
        <v>18</v>
      </c>
    </row>
    <row r="5" spans="1:8" x14ac:dyDescent="0.25">
      <c r="A5" t="s">
        <v>19</v>
      </c>
      <c r="C5" t="s">
        <v>20</v>
      </c>
      <c r="D5" t="s">
        <v>21</v>
      </c>
    </row>
    <row r="6" spans="1:8" x14ac:dyDescent="0.25">
      <c r="A6" t="s">
        <v>22</v>
      </c>
      <c r="E6" t="s">
        <v>23</v>
      </c>
      <c r="G6" t="s">
        <v>24</v>
      </c>
    </row>
    <row r="7" spans="1:8" x14ac:dyDescent="0.25">
      <c r="A7" t="s">
        <v>25</v>
      </c>
      <c r="E7" t="s">
        <v>26</v>
      </c>
      <c r="G7" t="s">
        <v>27</v>
      </c>
    </row>
    <row r="8" spans="1:8" x14ac:dyDescent="0.25">
      <c r="E8" t="s">
        <v>28</v>
      </c>
      <c r="G8" t="s">
        <v>29</v>
      </c>
    </row>
    <row r="9" spans="1:8" x14ac:dyDescent="0.25">
      <c r="E9" t="s">
        <v>30</v>
      </c>
    </row>
    <row r="10" spans="1:8" x14ac:dyDescent="0.25">
      <c r="E10" t="s">
        <v>31</v>
      </c>
    </row>
    <row r="12" spans="1:8" s="3" customFormat="1" ht="74.25" customHeight="1" x14ac:dyDescent="0.25">
      <c r="A12" s="11"/>
      <c r="C12" s="12"/>
      <c r="D12" s="6"/>
      <c r="H12" s="3" t="s">
        <v>32</v>
      </c>
    </row>
    <row r="13" spans="1:8" s="3" customFormat="1" ht="74.25" customHeight="1" x14ac:dyDescent="0.25">
      <c r="A13" s="11"/>
      <c r="C13" s="12"/>
      <c r="D13" s="6"/>
      <c r="H13" s="3" t="s">
        <v>33</v>
      </c>
    </row>
    <row r="14" spans="1:8" s="3" customFormat="1" ht="74.25" customHeight="1" x14ac:dyDescent="0.25">
      <c r="A14" s="11"/>
      <c r="C14" s="12"/>
      <c r="D14" s="2"/>
      <c r="H14" s="3" t="s">
        <v>34</v>
      </c>
    </row>
    <row r="15" spans="1:8" s="3" customFormat="1" ht="74.25" customHeight="1" x14ac:dyDescent="0.25">
      <c r="A15" s="11"/>
      <c r="C15" s="12"/>
      <c r="D15" s="2"/>
      <c r="H15" s="3" t="s">
        <v>35</v>
      </c>
    </row>
    <row r="16" spans="1:8" s="3" customFormat="1" ht="74.25" customHeight="1" thickBot="1" x14ac:dyDescent="0.3">
      <c r="A16" s="11"/>
      <c r="C16" s="12"/>
      <c r="D16" s="5"/>
    </row>
    <row r="17" spans="1:4" s="3" customFormat="1" ht="74.25" customHeight="1" x14ac:dyDescent="0.25">
      <c r="A17" s="11"/>
      <c r="C17" s="12"/>
      <c r="D17" s="4"/>
    </row>
    <row r="18" spans="1:4" s="3" customFormat="1" ht="74.25" customHeight="1" x14ac:dyDescent="0.25">
      <c r="A18" s="11"/>
      <c r="C18" s="12"/>
      <c r="D18" s="6"/>
    </row>
    <row r="19" spans="1:4" s="3" customFormat="1" ht="74.25" customHeight="1" x14ac:dyDescent="0.25">
      <c r="A19" s="11"/>
      <c r="C19" s="12"/>
      <c r="D19" s="6"/>
    </row>
    <row r="20" spans="1:4" s="3" customFormat="1" ht="74.25" customHeight="1" x14ac:dyDescent="0.25">
      <c r="A20" s="11"/>
      <c r="C20" s="12"/>
      <c r="D20" s="6"/>
    </row>
    <row r="21" spans="1:4" s="3" customFormat="1" ht="74.25" customHeight="1" thickBot="1" x14ac:dyDescent="0.3">
      <c r="A21" s="11"/>
      <c r="C21" s="13"/>
      <c r="D21" s="6"/>
    </row>
    <row r="22" spans="1:4" ht="18.75" thickBot="1" x14ac:dyDescent="0.3">
      <c r="C22" s="13"/>
      <c r="D22" s="4"/>
    </row>
    <row r="23" spans="1:4" ht="18.75" thickBot="1" x14ac:dyDescent="0.3">
      <c r="C23" s="13"/>
      <c r="D23" s="1"/>
    </row>
    <row r="24" spans="1:4" ht="18" x14ac:dyDescent="0.25">
      <c r="C24" s="14"/>
      <c r="D24" s="4"/>
    </row>
    <row r="25" spans="1:4" ht="18" x14ac:dyDescent="0.25">
      <c r="C25" s="14"/>
      <c r="D25" s="6"/>
    </row>
    <row r="26" spans="1:4" ht="18" x14ac:dyDescent="0.25">
      <c r="C26" s="14"/>
      <c r="D26" s="6"/>
    </row>
    <row r="27" spans="1:4" ht="18.75" thickBot="1" x14ac:dyDescent="0.3">
      <c r="C27" s="14"/>
      <c r="D27" s="5"/>
    </row>
    <row r="28" spans="1:4" ht="18" x14ac:dyDescent="0.25">
      <c r="C28" s="14"/>
      <c r="D28" s="4"/>
    </row>
    <row r="29" spans="1:4" ht="18" x14ac:dyDescent="0.25">
      <c r="C29" s="14"/>
      <c r="D29" s="6"/>
    </row>
    <row r="30" spans="1:4" ht="18" x14ac:dyDescent="0.25">
      <c r="C30" s="14"/>
      <c r="D30" s="6"/>
    </row>
    <row r="31" spans="1:4" ht="18" x14ac:dyDescent="0.25">
      <c r="C31" s="14"/>
      <c r="D31" s="6"/>
    </row>
    <row r="32" spans="1:4" ht="18" x14ac:dyDescent="0.25">
      <c r="C32" s="15"/>
      <c r="D32" s="6"/>
    </row>
    <row r="33" spans="3:4" ht="18" x14ac:dyDescent="0.25">
      <c r="C33" s="15"/>
      <c r="D33" s="6"/>
    </row>
    <row r="34" spans="3:4" ht="18" x14ac:dyDescent="0.25">
      <c r="C34" s="15"/>
      <c r="D34" s="5"/>
    </row>
    <row r="35" spans="3:4" ht="18" x14ac:dyDescent="0.25">
      <c r="C35" s="15"/>
      <c r="D35" s="5"/>
    </row>
    <row r="36" spans="3:4" ht="18" x14ac:dyDescent="0.25">
      <c r="C36" s="15"/>
      <c r="D36" s="5"/>
    </row>
    <row r="37" spans="3:4" ht="18" x14ac:dyDescent="0.25">
      <c r="C37" s="15"/>
      <c r="D37" s="5"/>
    </row>
    <row r="38" spans="3:4" ht="18" x14ac:dyDescent="0.25">
      <c r="C38" s="15"/>
      <c r="D38" s="8"/>
    </row>
    <row r="39" spans="3:4" ht="18" x14ac:dyDescent="0.25">
      <c r="C39" s="15"/>
      <c r="D39" s="8"/>
    </row>
    <row r="40" spans="3:4" ht="18" x14ac:dyDescent="0.25">
      <c r="C40" s="16"/>
      <c r="D40" s="8"/>
    </row>
    <row r="41" spans="3:4" ht="18" x14ac:dyDescent="0.25">
      <c r="C41" s="16"/>
      <c r="D41" s="8"/>
    </row>
    <row r="42" spans="3:4" ht="18.75" thickBot="1" x14ac:dyDescent="0.3">
      <c r="C42" s="17"/>
      <c r="D42" s="8"/>
    </row>
    <row r="43" spans="3:4" ht="18" x14ac:dyDescent="0.25">
      <c r="C43" s="18"/>
      <c r="D43" s="4"/>
    </row>
    <row r="44" spans="3:4" ht="18" x14ac:dyDescent="0.25">
      <c r="C44" s="19"/>
      <c r="D44" s="5"/>
    </row>
    <row r="45" spans="3:4" ht="18" x14ac:dyDescent="0.25">
      <c r="C45" s="19"/>
      <c r="D45" s="5"/>
    </row>
    <row r="46" spans="3:4" ht="18" x14ac:dyDescent="0.25">
      <c r="C46" s="19"/>
      <c r="D46" s="8"/>
    </row>
    <row r="47" spans="3:4" ht="18.75" thickBot="1" x14ac:dyDescent="0.3">
      <c r="C47" s="20"/>
      <c r="D47" s="7"/>
    </row>
    <row r="48" spans="3:4" ht="18" x14ac:dyDescent="0.25">
      <c r="C48" s="21"/>
    </row>
    <row r="49" spans="3:3" ht="18" x14ac:dyDescent="0.25">
      <c r="C49" s="21"/>
    </row>
    <row r="50" spans="3:3" ht="18" x14ac:dyDescent="0.25">
      <c r="C50" s="21"/>
    </row>
    <row r="51" spans="3:3" ht="18" x14ac:dyDescent="0.25">
      <c r="C51" s="21"/>
    </row>
    <row r="52" spans="3:3" ht="18" x14ac:dyDescent="0.25">
      <c r="C52" s="22"/>
    </row>
    <row r="53" spans="3:3" ht="18" x14ac:dyDescent="0.25">
      <c r="C53" s="22"/>
    </row>
    <row r="54" spans="3:3" ht="18" x14ac:dyDescent="0.25">
      <c r="C54" s="22"/>
    </row>
    <row r="55" spans="3:3" ht="18" x14ac:dyDescent="0.25">
      <c r="C55" s="22"/>
    </row>
    <row r="56" spans="3:3" ht="18" x14ac:dyDescent="0.25">
      <c r="C56" s="23"/>
    </row>
    <row r="57" spans="3:3" ht="18" x14ac:dyDescent="0.25">
      <c r="C57" s="24"/>
    </row>
    <row r="58" spans="3:3" ht="18" x14ac:dyDescent="0.25">
      <c r="C58" s="24"/>
    </row>
    <row r="59" spans="3:3" ht="18" x14ac:dyDescent="0.25">
      <c r="C59" s="24"/>
    </row>
    <row r="60" spans="3:3" ht="18.75" thickBot="1" x14ac:dyDescent="0.3">
      <c r="C60" s="25"/>
    </row>
    <row r="61" spans="3:3" ht="18" x14ac:dyDescent="0.25">
      <c r="C61" s="26"/>
    </row>
    <row r="62" spans="3:3" ht="18" x14ac:dyDescent="0.25">
      <c r="C62" s="27"/>
    </row>
    <row r="63" spans="3:3" ht="18" x14ac:dyDescent="0.25">
      <c r="C63" s="27"/>
    </row>
    <row r="64" spans="3:3" ht="18" x14ac:dyDescent="0.25">
      <c r="C64" s="27"/>
    </row>
    <row r="65" spans="3:3" ht="18" x14ac:dyDescent="0.25">
      <c r="C65" s="27"/>
    </row>
    <row r="66" spans="3:3" ht="18" x14ac:dyDescent="0.25">
      <c r="C66" s="28"/>
    </row>
    <row r="67" spans="3:3" ht="18" x14ac:dyDescent="0.25">
      <c r="C67" s="28"/>
    </row>
    <row r="68" spans="3:3" ht="18" x14ac:dyDescent="0.25">
      <c r="C68" s="28"/>
    </row>
    <row r="69" spans="3:3" ht="18" x14ac:dyDescent="0.25">
      <c r="C69" s="28"/>
    </row>
    <row r="70" spans="3:3" ht="18" x14ac:dyDescent="0.25">
      <c r="C70" s="28"/>
    </row>
    <row r="71" spans="3:3" ht="18" x14ac:dyDescent="0.25">
      <c r="C71" s="29"/>
    </row>
    <row r="72" spans="3:3" ht="18" x14ac:dyDescent="0.25">
      <c r="C72" s="28"/>
    </row>
    <row r="73" spans="3:3" ht="18" x14ac:dyDescent="0.25">
      <c r="C73" s="28"/>
    </row>
    <row r="74" spans="3:3" ht="18" x14ac:dyDescent="0.25">
      <c r="C74" s="28"/>
    </row>
    <row r="75" spans="3:3" ht="18" x14ac:dyDescent="0.25">
      <c r="C75" s="28"/>
    </row>
    <row r="76" spans="3:3" ht="18" x14ac:dyDescent="0.25">
      <c r="C76" s="28"/>
    </row>
    <row r="77" spans="3:3" ht="18" x14ac:dyDescent="0.25">
      <c r="C77" s="28"/>
    </row>
    <row r="78" spans="3:3" ht="18" x14ac:dyDescent="0.25">
      <c r="C78" s="28"/>
    </row>
    <row r="79" spans="3:3" ht="18" x14ac:dyDescent="0.25">
      <c r="C79" s="27"/>
    </row>
    <row r="80" spans="3:3" ht="18" x14ac:dyDescent="0.25">
      <c r="C80" s="27"/>
    </row>
    <row r="81" spans="3:3" ht="18" x14ac:dyDescent="0.25">
      <c r="C81" s="27"/>
    </row>
    <row r="82" spans="3:3" ht="18" x14ac:dyDescent="0.25">
      <c r="C82" s="27"/>
    </row>
    <row r="83" spans="3:3" ht="18" x14ac:dyDescent="0.25">
      <c r="C83" s="27"/>
    </row>
    <row r="84" spans="3:3" ht="18" x14ac:dyDescent="0.25">
      <c r="C84" s="27"/>
    </row>
    <row r="85" spans="3:3" ht="18" x14ac:dyDescent="0.25">
      <c r="C85" s="30"/>
    </row>
    <row r="86" spans="3:3" ht="18" x14ac:dyDescent="0.25">
      <c r="C86" s="27"/>
    </row>
    <row r="87" spans="3:3" ht="18" x14ac:dyDescent="0.25">
      <c r="C87" s="27"/>
    </row>
    <row r="88" spans="3:3" ht="18.75" thickBot="1" x14ac:dyDescent="0.3">
      <c r="C88" s="31"/>
    </row>
    <row r="89" spans="3:3" ht="18" x14ac:dyDescent="0.25">
      <c r="C89" s="32"/>
    </row>
    <row r="90" spans="3:3" ht="18" x14ac:dyDescent="0.25">
      <c r="C90" s="28"/>
    </row>
    <row r="91" spans="3:3" ht="18" x14ac:dyDescent="0.25">
      <c r="C91" s="28"/>
    </row>
    <row r="92" spans="3:3" ht="18" x14ac:dyDescent="0.25">
      <c r="C92" s="28"/>
    </row>
    <row r="93" spans="3:3" ht="18" x14ac:dyDescent="0.25">
      <c r="C93" s="28"/>
    </row>
    <row r="94" spans="3:3" ht="18.75" thickBot="1" x14ac:dyDescent="0.3">
      <c r="C94" s="33"/>
    </row>
    <row r="99" spans="2:3" x14ac:dyDescent="0.25">
      <c r="B99" t="s">
        <v>36</v>
      </c>
      <c r="C99" t="s">
        <v>37</v>
      </c>
    </row>
    <row r="100" spans="2:3" x14ac:dyDescent="0.25">
      <c r="B100" s="10">
        <v>1167</v>
      </c>
      <c r="C100" s="3" t="s">
        <v>38</v>
      </c>
    </row>
    <row r="101" spans="2:3" ht="30" x14ac:dyDescent="0.25">
      <c r="B101" s="10">
        <v>1131</v>
      </c>
      <c r="C101" s="3" t="s">
        <v>39</v>
      </c>
    </row>
    <row r="102" spans="2:3" x14ac:dyDescent="0.25">
      <c r="B102" s="10">
        <v>1177</v>
      </c>
      <c r="C102" s="3" t="s">
        <v>40</v>
      </c>
    </row>
    <row r="103" spans="2:3" ht="30" x14ac:dyDescent="0.25">
      <c r="B103" s="10">
        <v>1094</v>
      </c>
      <c r="C103" s="3" t="s">
        <v>41</v>
      </c>
    </row>
    <row r="104" spans="2:3" x14ac:dyDescent="0.25">
      <c r="B104" s="10">
        <v>1128</v>
      </c>
      <c r="C104" s="3" t="s">
        <v>42</v>
      </c>
    </row>
    <row r="105" spans="2:3" ht="30" x14ac:dyDescent="0.25">
      <c r="B105" s="10">
        <v>1095</v>
      </c>
      <c r="C105" s="3" t="s">
        <v>43</v>
      </c>
    </row>
    <row r="106" spans="2:3" ht="30" x14ac:dyDescent="0.25">
      <c r="B106" s="10">
        <v>1129</v>
      </c>
      <c r="C106" s="3" t="s">
        <v>44</v>
      </c>
    </row>
    <row r="107" spans="2:3" ht="45" x14ac:dyDescent="0.25">
      <c r="B107" s="10">
        <v>1120</v>
      </c>
      <c r="C107" s="3" t="s">
        <v>45</v>
      </c>
    </row>
    <row r="108" spans="2:3" x14ac:dyDescent="0.25">
      <c r="B108" s="9"/>
    </row>
    <row r="109" spans="2:3" x14ac:dyDescent="0.25">
      <c r="B109" s="9"/>
    </row>
    <row r="117" spans="2:3" x14ac:dyDescent="0.25">
      <c r="B117" t="s">
        <v>46</v>
      </c>
    </row>
    <row r="118" spans="2:3" x14ac:dyDescent="0.25">
      <c r="B118" t="s">
        <v>47</v>
      </c>
      <c r="C118" t="s">
        <v>48</v>
      </c>
    </row>
    <row r="119" spans="2:3" x14ac:dyDescent="0.25">
      <c r="B119" t="s">
        <v>49</v>
      </c>
      <c r="C119" t="s">
        <v>50</v>
      </c>
    </row>
    <row r="120" spans="2:3" x14ac:dyDescent="0.25">
      <c r="B120" t="s">
        <v>51</v>
      </c>
      <c r="C120" t="s">
        <v>52</v>
      </c>
    </row>
    <row r="121" spans="2:3" x14ac:dyDescent="0.25">
      <c r="B121" t="s">
        <v>53</v>
      </c>
      <c r="C121" t="s">
        <v>54</v>
      </c>
    </row>
    <row r="122" spans="2:3" x14ac:dyDescent="0.25">
      <c r="B122" t="s">
        <v>55</v>
      </c>
      <c r="C122" t="s">
        <v>56</v>
      </c>
    </row>
    <row r="123" spans="2:3" x14ac:dyDescent="0.25">
      <c r="B123" t="s">
        <v>57</v>
      </c>
      <c r="C123" t="s">
        <v>58</v>
      </c>
    </row>
    <row r="124" spans="2:3" x14ac:dyDescent="0.25">
      <c r="B124" t="s">
        <v>59</v>
      </c>
      <c r="C124" t="s">
        <v>60</v>
      </c>
    </row>
    <row r="125" spans="2:3" x14ac:dyDescent="0.25">
      <c r="B125" t="s">
        <v>61</v>
      </c>
      <c r="C125" t="s">
        <v>62</v>
      </c>
    </row>
    <row r="126" spans="2:3" x14ac:dyDescent="0.25">
      <c r="B126" t="s">
        <v>63</v>
      </c>
      <c r="C126" t="s">
        <v>64</v>
      </c>
    </row>
    <row r="127" spans="2:3" x14ac:dyDescent="0.25">
      <c r="B127" t="s">
        <v>65</v>
      </c>
      <c r="C127" t="s">
        <v>66</v>
      </c>
    </row>
    <row r="128" spans="2:3" x14ac:dyDescent="0.25">
      <c r="B128" t="s">
        <v>67</v>
      </c>
      <c r="C128" t="s">
        <v>68</v>
      </c>
    </row>
    <row r="129" spans="2:3" x14ac:dyDescent="0.25">
      <c r="B129" t="s">
        <v>69</v>
      </c>
      <c r="C129" t="s">
        <v>70</v>
      </c>
    </row>
    <row r="130" spans="2:3" x14ac:dyDescent="0.25">
      <c r="B130" t="s">
        <v>71</v>
      </c>
      <c r="C130" t="s">
        <v>72</v>
      </c>
    </row>
    <row r="131" spans="2:3" x14ac:dyDescent="0.25">
      <c r="B131" t="s">
        <v>73</v>
      </c>
      <c r="C131" t="s">
        <v>74</v>
      </c>
    </row>
    <row r="132" spans="2:3" x14ac:dyDescent="0.25">
      <c r="B132" t="s">
        <v>75</v>
      </c>
      <c r="C132" t="s">
        <v>76</v>
      </c>
    </row>
    <row r="133" spans="2:3" x14ac:dyDescent="0.25">
      <c r="B133" t="s">
        <v>77</v>
      </c>
      <c r="C133" t="s">
        <v>78</v>
      </c>
    </row>
    <row r="134" spans="2:3" x14ac:dyDescent="0.25">
      <c r="B134" t="s">
        <v>79</v>
      </c>
      <c r="C134" t="s">
        <v>80</v>
      </c>
    </row>
    <row r="135" spans="2:3" x14ac:dyDescent="0.25">
      <c r="B135" t="s">
        <v>81</v>
      </c>
      <c r="C135" t="s">
        <v>82</v>
      </c>
    </row>
    <row r="136" spans="2:3" x14ac:dyDescent="0.25">
      <c r="B136" t="s">
        <v>83</v>
      </c>
      <c r="C136" t="s">
        <v>84</v>
      </c>
    </row>
    <row r="137" spans="2:3" x14ac:dyDescent="0.25">
      <c r="B137" t="s">
        <v>85</v>
      </c>
      <c r="C137" t="s">
        <v>86</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1"/>
  <sheetViews>
    <sheetView tabSelected="1" topLeftCell="A8" zoomScale="60" zoomScaleNormal="60" workbookViewId="0">
      <pane xSplit="4" ySplit="7" topLeftCell="AV56" activePane="bottomRight" state="frozen"/>
      <selection pane="topRight" activeCell="E8" sqref="E8"/>
      <selection pane="bottomLeft" activeCell="A15" sqref="A15"/>
      <selection pane="bottomRight" activeCell="AY60" sqref="AY60:BA60"/>
    </sheetView>
  </sheetViews>
  <sheetFormatPr baseColWidth="10" defaultColWidth="11.42578125" defaultRowHeight="15" x14ac:dyDescent="0.2"/>
  <cols>
    <col min="1" max="1" width="23" style="208" hidden="1" customWidth="1"/>
    <col min="2" max="2" width="36.140625" style="208" hidden="1" customWidth="1"/>
    <col min="3" max="3" width="13" style="208" bestFit="1" customWidth="1"/>
    <col min="4" max="4" width="49.42578125" style="209" bestFit="1" customWidth="1"/>
    <col min="5" max="5" width="22.140625" style="208" customWidth="1"/>
    <col min="6" max="6" width="29.85546875" style="208" customWidth="1"/>
    <col min="7" max="7" width="51.7109375" style="208" customWidth="1"/>
    <col min="8" max="8" width="37.7109375" style="208" bestFit="1" customWidth="1"/>
    <col min="9" max="9" width="19.85546875" style="208" customWidth="1"/>
    <col min="10" max="10" width="26.42578125" style="208" customWidth="1"/>
    <col min="11" max="11" width="46.5703125" style="208" customWidth="1"/>
    <col min="12" max="12" width="7.7109375" style="208" bestFit="1" customWidth="1"/>
    <col min="13" max="13" width="8.42578125" style="208" bestFit="1" customWidth="1"/>
    <col min="14" max="14" width="9.140625" style="208" bestFit="1" customWidth="1"/>
    <col min="15" max="15" width="14.140625" style="208" bestFit="1" customWidth="1"/>
    <col min="16" max="16" width="49.140625" style="208" customWidth="1"/>
    <col min="17" max="17" width="29" style="208" customWidth="1"/>
    <col min="18" max="18" width="37" style="208" customWidth="1"/>
    <col min="19" max="19" width="49.42578125" style="208" customWidth="1"/>
    <col min="20" max="20" width="32.28515625" style="208" customWidth="1"/>
    <col min="21" max="21" width="26.85546875" style="208" customWidth="1"/>
    <col min="22" max="22" width="12.5703125" style="208" customWidth="1"/>
    <col min="23" max="23" width="33.7109375" style="208" customWidth="1"/>
    <col min="24" max="24" width="11.140625" style="208" customWidth="1"/>
    <col min="25" max="25" width="12.28515625" style="208" customWidth="1"/>
    <col min="26" max="26" width="33.5703125" style="208" customWidth="1"/>
    <col min="27" max="27" width="36.140625" style="208" customWidth="1"/>
    <col min="28" max="28" width="22.28515625" style="208" customWidth="1"/>
    <col min="29" max="29" width="31.5703125" style="208" customWidth="1"/>
    <col min="30" max="30" width="36.28515625" style="208" customWidth="1"/>
    <col min="31" max="31" width="64.42578125" style="208" customWidth="1"/>
    <col min="32" max="32" width="37.42578125" style="208" customWidth="1"/>
    <col min="33" max="33" width="36.140625" style="208" customWidth="1"/>
    <col min="34" max="34" width="22.28515625" style="208" customWidth="1"/>
    <col min="35" max="35" width="18.28515625" style="208" customWidth="1"/>
    <col min="36" max="36" width="36.28515625" style="208" customWidth="1"/>
    <col min="37" max="37" width="66" style="210" customWidth="1"/>
    <col min="38" max="38" width="31.140625" style="208" customWidth="1"/>
    <col min="39" max="39" width="36.140625" style="208" customWidth="1"/>
    <col min="40" max="40" width="22.28515625" style="208" bestFit="1" customWidth="1"/>
    <col min="41" max="41" width="18.28515625" style="208" bestFit="1" customWidth="1"/>
    <col min="42" max="42" width="36.28515625" style="208" bestFit="1" customWidth="1"/>
    <col min="43" max="43" width="73.7109375" style="208" customWidth="1"/>
    <col min="44" max="44" width="33.140625" style="208" bestFit="1" customWidth="1"/>
    <col min="45" max="45" width="36.140625" style="208" bestFit="1" customWidth="1"/>
    <col min="46" max="47" width="11.42578125" style="208" customWidth="1"/>
    <col min="48" max="48" width="14.85546875" style="208" customWidth="1"/>
    <col min="49" max="49" width="73.7109375" style="208" customWidth="1"/>
    <col min="50" max="50" width="20.7109375" style="208" customWidth="1"/>
    <col min="51" max="51" width="24.140625" style="208" customWidth="1"/>
    <col min="52" max="52" width="19.140625" style="252" customWidth="1"/>
    <col min="53" max="53" width="18.42578125" style="208" customWidth="1"/>
    <col min="54" max="54" width="21.85546875" style="208" customWidth="1"/>
    <col min="55" max="55" width="23.7109375" style="208" customWidth="1"/>
    <col min="56" max="56" width="70.7109375" style="208" customWidth="1"/>
    <col min="57" max="16384" width="11.42578125" style="34"/>
  </cols>
  <sheetData>
    <row r="1" spans="1:56" ht="40.5" customHeight="1" x14ac:dyDescent="0.2">
      <c r="A1" s="329"/>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4"/>
      <c r="AB1" s="34"/>
      <c r="AC1" s="34"/>
      <c r="AD1" s="34"/>
      <c r="AE1" s="34"/>
      <c r="AF1" s="34"/>
      <c r="AG1" s="34"/>
      <c r="AH1" s="34"/>
      <c r="AI1" s="34"/>
      <c r="AJ1" s="34"/>
      <c r="AK1" s="75"/>
      <c r="AL1" s="76"/>
      <c r="AM1" s="34"/>
      <c r="AN1" s="34"/>
      <c r="AO1" s="34"/>
      <c r="AP1" s="34"/>
      <c r="AQ1" s="34"/>
      <c r="AR1" s="34"/>
      <c r="AS1" s="34"/>
      <c r="AT1" s="34"/>
      <c r="AU1" s="34"/>
      <c r="AV1" s="34"/>
      <c r="AW1" s="34"/>
      <c r="AX1" s="34"/>
      <c r="AY1" s="34"/>
      <c r="AZ1" s="250"/>
      <c r="BA1" s="34"/>
      <c r="BB1" s="34"/>
      <c r="BC1" s="34"/>
      <c r="BD1" s="34"/>
    </row>
    <row r="2" spans="1:56" ht="40.5" customHeight="1" thickBot="1" x14ac:dyDescent="0.25">
      <c r="A2" s="331" t="s">
        <v>87</v>
      </c>
      <c r="B2" s="331"/>
      <c r="C2" s="332"/>
      <c r="D2" s="332"/>
      <c r="E2" s="332"/>
      <c r="F2" s="332"/>
      <c r="G2" s="332"/>
      <c r="H2" s="332"/>
      <c r="I2" s="331"/>
      <c r="J2" s="331"/>
      <c r="K2" s="331"/>
      <c r="L2" s="331"/>
      <c r="M2" s="331"/>
      <c r="N2" s="331"/>
      <c r="O2" s="331"/>
      <c r="P2" s="331"/>
      <c r="Q2" s="331"/>
      <c r="R2" s="331"/>
      <c r="S2" s="331"/>
      <c r="T2" s="331"/>
      <c r="U2" s="331"/>
      <c r="V2" s="331"/>
      <c r="W2" s="331"/>
      <c r="X2" s="331"/>
      <c r="Y2" s="331"/>
      <c r="Z2" s="331"/>
      <c r="AA2" s="34"/>
      <c r="AB2" s="34"/>
      <c r="AC2" s="34"/>
      <c r="AD2" s="34"/>
      <c r="AE2" s="34"/>
      <c r="AF2" s="34"/>
      <c r="AG2" s="34"/>
      <c r="AH2" s="34"/>
      <c r="AI2" s="34"/>
      <c r="AJ2" s="34"/>
      <c r="AK2" s="75"/>
      <c r="AL2" s="76"/>
      <c r="AM2" s="34"/>
      <c r="AN2" s="34"/>
      <c r="AO2" s="34"/>
      <c r="AP2" s="34"/>
      <c r="AQ2" s="34"/>
      <c r="AR2" s="34"/>
      <c r="AS2" s="34"/>
      <c r="AT2" s="34"/>
      <c r="AU2" s="34"/>
      <c r="AV2" s="34"/>
      <c r="AW2" s="34"/>
      <c r="AX2" s="34"/>
      <c r="AY2" s="34"/>
      <c r="AZ2" s="250"/>
      <c r="BA2" s="34"/>
      <c r="BB2" s="34"/>
      <c r="BC2" s="34"/>
      <c r="BD2" s="34"/>
    </row>
    <row r="3" spans="1:56" ht="36.75" customHeight="1" x14ac:dyDescent="0.2">
      <c r="A3" s="35" t="s">
        <v>88</v>
      </c>
      <c r="B3" s="36">
        <v>2018</v>
      </c>
      <c r="C3" s="333" t="s">
        <v>89</v>
      </c>
      <c r="D3" s="334"/>
      <c r="E3" s="334"/>
      <c r="F3" s="334"/>
      <c r="G3" s="334"/>
      <c r="H3" s="335"/>
      <c r="I3" s="37"/>
      <c r="J3" s="37"/>
      <c r="K3" s="37"/>
      <c r="L3" s="37"/>
      <c r="M3" s="37"/>
      <c r="N3" s="37"/>
      <c r="O3" s="37"/>
      <c r="P3" s="37"/>
      <c r="Q3" s="37"/>
      <c r="R3" s="37"/>
      <c r="S3" s="37"/>
      <c r="T3" s="37"/>
      <c r="U3" s="37"/>
      <c r="V3" s="37"/>
      <c r="W3" s="37"/>
      <c r="X3" s="37"/>
      <c r="Y3" s="37"/>
      <c r="Z3" s="38"/>
      <c r="AA3" s="39"/>
      <c r="AB3" s="39"/>
      <c r="AC3" s="39"/>
      <c r="AD3" s="39"/>
      <c r="AE3" s="39"/>
      <c r="AF3" s="39"/>
      <c r="AG3" s="39"/>
      <c r="AH3" s="39"/>
      <c r="AI3" s="39"/>
      <c r="AJ3" s="39"/>
      <c r="AK3" s="77"/>
      <c r="AL3" s="78"/>
      <c r="AM3" s="39"/>
      <c r="AN3" s="39"/>
      <c r="AO3" s="39"/>
      <c r="AP3" s="39"/>
      <c r="AQ3" s="39"/>
      <c r="AR3" s="39"/>
      <c r="AS3" s="39"/>
      <c r="AT3" s="39"/>
      <c r="AU3" s="39"/>
      <c r="AV3" s="39"/>
      <c r="AW3" s="39"/>
      <c r="AX3" s="39"/>
      <c r="AY3" s="39"/>
      <c r="AZ3" s="48"/>
      <c r="BA3" s="39"/>
      <c r="BB3" s="39"/>
      <c r="BC3" s="39"/>
      <c r="BD3" s="39"/>
    </row>
    <row r="4" spans="1:56" ht="36.75" customHeight="1" x14ac:dyDescent="0.2">
      <c r="A4" s="35" t="s">
        <v>46</v>
      </c>
      <c r="B4" s="36" t="s">
        <v>83</v>
      </c>
      <c r="C4" s="40" t="s">
        <v>90</v>
      </c>
      <c r="D4" s="67" t="s">
        <v>91</v>
      </c>
      <c r="E4" s="336" t="s">
        <v>92</v>
      </c>
      <c r="F4" s="336"/>
      <c r="G4" s="336"/>
      <c r="H4" s="337"/>
      <c r="I4" s="37"/>
      <c r="J4" s="37"/>
      <c r="K4" s="37"/>
      <c r="L4" s="37"/>
      <c r="M4" s="37"/>
      <c r="N4" s="37"/>
      <c r="O4" s="37"/>
      <c r="P4" s="37"/>
      <c r="Q4" s="37"/>
      <c r="R4" s="37"/>
      <c r="S4" s="37"/>
      <c r="T4" s="37"/>
      <c r="U4" s="37"/>
      <c r="V4" s="37"/>
      <c r="W4" s="37"/>
      <c r="X4" s="37"/>
      <c r="Y4" s="37"/>
      <c r="Z4" s="38"/>
      <c r="AA4" s="39"/>
      <c r="AB4" s="39"/>
      <c r="AC4" s="39"/>
      <c r="AD4" s="39"/>
      <c r="AE4" s="39"/>
      <c r="AF4" s="39"/>
      <c r="AG4" s="39"/>
      <c r="AH4" s="39"/>
      <c r="AI4" s="39"/>
      <c r="AJ4" s="39"/>
      <c r="AK4" s="77"/>
      <c r="AL4" s="78"/>
      <c r="AM4" s="39"/>
      <c r="AN4" s="39"/>
      <c r="AO4" s="39"/>
      <c r="AP4" s="39"/>
      <c r="AQ4" s="39"/>
      <c r="AR4" s="39"/>
      <c r="AS4" s="39"/>
      <c r="AT4" s="39"/>
      <c r="AU4" s="39"/>
      <c r="AV4" s="39"/>
      <c r="AW4" s="39"/>
      <c r="AX4" s="39"/>
      <c r="AY4" s="39"/>
      <c r="AZ4" s="48"/>
      <c r="BA4" s="39"/>
      <c r="BB4" s="39"/>
      <c r="BC4" s="39"/>
      <c r="BD4" s="39"/>
    </row>
    <row r="5" spans="1:56" ht="36.75" customHeight="1" thickBot="1" x14ac:dyDescent="0.25">
      <c r="A5" s="35" t="s">
        <v>93</v>
      </c>
      <c r="B5" s="36" t="s">
        <v>84</v>
      </c>
      <c r="C5" s="42"/>
      <c r="D5" s="68" t="s">
        <v>94</v>
      </c>
      <c r="E5" s="338"/>
      <c r="F5" s="338"/>
      <c r="G5" s="338"/>
      <c r="H5" s="339"/>
      <c r="I5" s="37"/>
      <c r="J5" s="37"/>
      <c r="K5" s="37"/>
      <c r="L5" s="37"/>
      <c r="M5" s="37"/>
      <c r="N5" s="37"/>
      <c r="O5" s="37"/>
      <c r="P5" s="37"/>
      <c r="Q5" s="37"/>
      <c r="R5" s="37"/>
      <c r="S5" s="37"/>
      <c r="T5" s="37"/>
      <c r="U5" s="37"/>
      <c r="V5" s="37"/>
      <c r="W5" s="37"/>
      <c r="X5" s="37"/>
      <c r="Y5" s="37"/>
      <c r="Z5" s="38"/>
      <c r="AA5" s="43"/>
      <c r="AB5" s="44"/>
      <c r="AC5" s="44"/>
      <c r="AD5" s="44"/>
      <c r="AE5" s="44"/>
      <c r="AF5" s="44"/>
      <c r="AG5" s="44"/>
      <c r="AH5" s="44"/>
      <c r="AI5" s="44"/>
      <c r="AJ5" s="44"/>
      <c r="AK5" s="79"/>
      <c r="AL5" s="79"/>
      <c r="AM5" s="340"/>
      <c r="AN5" s="340"/>
      <c r="AO5" s="340"/>
      <c r="AP5" s="340"/>
      <c r="AQ5" s="340"/>
      <c r="AR5" s="340"/>
      <c r="AS5" s="340"/>
      <c r="AT5" s="340"/>
      <c r="AU5" s="340"/>
      <c r="AV5" s="340"/>
      <c r="AW5" s="340"/>
      <c r="AX5" s="340"/>
      <c r="AY5" s="340"/>
      <c r="AZ5" s="340"/>
      <c r="BA5" s="340"/>
      <c r="BB5" s="340"/>
      <c r="BC5" s="340"/>
      <c r="BD5" s="340"/>
    </row>
    <row r="6" spans="1:56" ht="14.25" x14ac:dyDescent="0.2">
      <c r="A6" s="45"/>
      <c r="B6" s="41"/>
      <c r="C6" s="41"/>
      <c r="D6" s="46"/>
      <c r="E6" s="41"/>
      <c r="F6" s="41"/>
      <c r="G6" s="41"/>
      <c r="H6" s="41"/>
      <c r="I6" s="41"/>
      <c r="J6" s="41"/>
      <c r="K6" s="41"/>
      <c r="L6" s="41"/>
      <c r="M6" s="41"/>
      <c r="N6" s="41"/>
      <c r="O6" s="41"/>
      <c r="P6" s="41"/>
      <c r="Q6" s="39"/>
      <c r="R6" s="39"/>
      <c r="S6" s="39"/>
      <c r="T6" s="39"/>
      <c r="U6" s="39"/>
      <c r="V6" s="39"/>
      <c r="W6" s="39"/>
      <c r="X6" s="39"/>
      <c r="Y6" s="39"/>
      <c r="Z6" s="39"/>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row>
    <row r="7" spans="1:56" ht="14.25" x14ac:dyDescent="0.2">
      <c r="A7" s="41"/>
      <c r="B7" s="41"/>
      <c r="C7" s="41"/>
      <c r="D7" s="344"/>
      <c r="E7" s="344"/>
      <c r="F7" s="344"/>
      <c r="G7" s="344"/>
      <c r="H7" s="344"/>
      <c r="I7" s="344"/>
      <c r="J7" s="344"/>
      <c r="K7" s="344"/>
      <c r="L7" s="344"/>
      <c r="M7" s="344"/>
      <c r="N7" s="344"/>
      <c r="O7" s="344"/>
      <c r="P7" s="344"/>
      <c r="Q7" s="344"/>
      <c r="R7" s="344"/>
      <c r="S7" s="344"/>
      <c r="T7" s="325"/>
      <c r="U7" s="47"/>
      <c r="V7" s="39"/>
      <c r="W7" s="39"/>
      <c r="X7" s="39"/>
      <c r="Y7" s="39"/>
      <c r="Z7" s="39"/>
      <c r="AA7" s="328"/>
      <c r="AB7" s="328"/>
      <c r="AC7" s="328"/>
      <c r="AD7" s="328"/>
      <c r="AE7" s="328"/>
      <c r="AF7" s="328"/>
      <c r="AG7" s="328"/>
      <c r="AH7" s="328"/>
      <c r="AI7" s="328"/>
      <c r="AJ7" s="328"/>
      <c r="AK7" s="80"/>
      <c r="AL7" s="80"/>
      <c r="AM7" s="328"/>
      <c r="AN7" s="328"/>
      <c r="AO7" s="328"/>
      <c r="AP7" s="328"/>
      <c r="AQ7" s="328"/>
      <c r="AR7" s="328"/>
      <c r="AS7" s="328"/>
      <c r="AT7" s="328"/>
      <c r="AU7" s="328"/>
      <c r="AV7" s="328"/>
      <c r="AW7" s="328"/>
      <c r="AX7" s="328"/>
      <c r="AY7" s="328"/>
      <c r="AZ7" s="328"/>
      <c r="BA7" s="328"/>
      <c r="BB7" s="328"/>
      <c r="BC7" s="328"/>
      <c r="BD7" s="328"/>
    </row>
    <row r="8" spans="1:56" ht="14.25" x14ac:dyDescent="0.2">
      <c r="A8" s="48"/>
      <c r="B8" s="39"/>
      <c r="C8" s="39"/>
      <c r="D8" s="345"/>
      <c r="E8" s="345"/>
      <c r="F8" s="345"/>
      <c r="G8" s="345"/>
      <c r="H8" s="345"/>
      <c r="I8" s="345"/>
      <c r="J8" s="345"/>
      <c r="K8" s="345"/>
      <c r="L8" s="341"/>
      <c r="M8" s="341"/>
      <c r="N8" s="341"/>
      <c r="O8" s="341"/>
      <c r="P8" s="328"/>
      <c r="Q8" s="328"/>
      <c r="R8" s="328"/>
      <c r="S8" s="328"/>
      <c r="T8" s="328"/>
      <c r="U8" s="328"/>
      <c r="V8" s="39"/>
      <c r="W8" s="39"/>
      <c r="X8" s="39"/>
      <c r="Y8" s="39"/>
      <c r="Z8" s="39"/>
      <c r="AA8" s="341"/>
      <c r="AB8" s="341"/>
      <c r="AC8" s="341"/>
      <c r="AD8" s="326"/>
      <c r="AE8" s="326"/>
      <c r="AF8" s="326"/>
      <c r="AG8" s="341"/>
      <c r="AH8" s="341"/>
      <c r="AI8" s="341"/>
      <c r="AJ8" s="326"/>
      <c r="AK8" s="81"/>
      <c r="AL8" s="81"/>
      <c r="AM8" s="341"/>
      <c r="AN8" s="341"/>
      <c r="AO8" s="341"/>
      <c r="AP8" s="326"/>
      <c r="AQ8" s="326"/>
      <c r="AR8" s="326"/>
      <c r="AS8" s="341"/>
      <c r="AT8" s="341"/>
      <c r="AU8" s="341"/>
      <c r="AV8" s="326"/>
      <c r="AW8" s="326"/>
      <c r="AX8" s="326"/>
      <c r="AY8" s="341"/>
      <c r="AZ8" s="341"/>
      <c r="BA8" s="341"/>
      <c r="BB8" s="326"/>
      <c r="BC8" s="326"/>
      <c r="BD8" s="326"/>
    </row>
    <row r="9" spans="1:56" thickBot="1" x14ac:dyDescent="0.25">
      <c r="A9" s="39"/>
      <c r="B9" s="39"/>
      <c r="C9" s="39"/>
      <c r="D9" s="49"/>
      <c r="E9" s="39"/>
      <c r="F9" s="39"/>
      <c r="G9" s="39"/>
      <c r="H9" s="39"/>
      <c r="I9" s="39"/>
      <c r="J9" s="39"/>
      <c r="K9" s="39"/>
      <c r="L9" s="39"/>
      <c r="M9" s="39"/>
      <c r="N9" s="39"/>
      <c r="O9" s="39"/>
      <c r="P9" s="39"/>
      <c r="Q9" s="39"/>
      <c r="R9" s="39"/>
      <c r="S9" s="39"/>
      <c r="T9" s="39"/>
      <c r="U9" s="39"/>
      <c r="V9" s="39"/>
      <c r="W9" s="39"/>
      <c r="X9" s="39"/>
      <c r="Y9" s="39"/>
      <c r="Z9" s="39"/>
      <c r="AA9" s="72"/>
      <c r="AB9" s="72"/>
      <c r="AC9" s="72"/>
      <c r="AD9" s="72"/>
      <c r="AE9" s="72"/>
      <c r="AF9" s="72"/>
      <c r="AG9" s="328"/>
      <c r="AH9" s="328"/>
      <c r="AI9" s="328"/>
      <c r="AJ9" s="328"/>
      <c r="AK9" s="80"/>
      <c r="AL9" s="80"/>
      <c r="AM9" s="328"/>
      <c r="AN9" s="328"/>
      <c r="AO9" s="328"/>
      <c r="AP9" s="328"/>
      <c r="AQ9" s="328"/>
      <c r="AR9" s="328"/>
      <c r="AS9" s="328"/>
      <c r="AT9" s="328"/>
      <c r="AU9" s="328"/>
      <c r="AV9" s="328"/>
      <c r="AW9" s="328"/>
      <c r="AX9" s="328"/>
      <c r="AY9" s="328"/>
      <c r="AZ9" s="328"/>
      <c r="BA9" s="328"/>
      <c r="BB9" s="328"/>
      <c r="BC9" s="328"/>
      <c r="BD9" s="328"/>
    </row>
    <row r="10" spans="1:56" ht="15" customHeight="1" x14ac:dyDescent="0.2">
      <c r="A10" s="392" t="s">
        <v>95</v>
      </c>
      <c r="B10" s="393"/>
      <c r="C10" s="50"/>
      <c r="D10" s="348"/>
      <c r="E10" s="349"/>
      <c r="F10" s="349"/>
      <c r="G10" s="349"/>
      <c r="H10" s="349"/>
      <c r="I10" s="349"/>
      <c r="J10" s="349"/>
      <c r="K10" s="349"/>
      <c r="L10" s="349"/>
      <c r="M10" s="349"/>
      <c r="N10" s="349"/>
      <c r="O10" s="349"/>
      <c r="P10" s="349"/>
      <c r="Q10" s="349"/>
      <c r="R10" s="349"/>
      <c r="S10" s="349"/>
      <c r="T10" s="349"/>
      <c r="U10" s="349"/>
      <c r="V10" s="349"/>
      <c r="W10" s="349"/>
      <c r="X10" s="349"/>
      <c r="Y10" s="349"/>
      <c r="Z10" s="349"/>
      <c r="AA10" s="352" t="s">
        <v>96</v>
      </c>
      <c r="AB10" s="352"/>
      <c r="AC10" s="352"/>
      <c r="AD10" s="352"/>
      <c r="AE10" s="352"/>
      <c r="AF10" s="352"/>
      <c r="AG10" s="353" t="s">
        <v>96</v>
      </c>
      <c r="AH10" s="353"/>
      <c r="AI10" s="353"/>
      <c r="AJ10" s="353"/>
      <c r="AK10" s="353"/>
      <c r="AL10" s="353"/>
      <c r="AM10" s="354" t="s">
        <v>96</v>
      </c>
      <c r="AN10" s="354"/>
      <c r="AO10" s="354"/>
      <c r="AP10" s="354"/>
      <c r="AQ10" s="354"/>
      <c r="AR10" s="354"/>
      <c r="AS10" s="371" t="s">
        <v>96</v>
      </c>
      <c r="AT10" s="371"/>
      <c r="AU10" s="371"/>
      <c r="AV10" s="371"/>
      <c r="AW10" s="371"/>
      <c r="AX10" s="371"/>
      <c r="AY10" s="361" t="s">
        <v>96</v>
      </c>
      <c r="AZ10" s="361"/>
      <c r="BA10" s="361"/>
      <c r="BB10" s="361"/>
      <c r="BC10" s="361"/>
      <c r="BD10" s="361"/>
    </row>
    <row r="11" spans="1:56" thickBot="1" x14ac:dyDescent="0.25">
      <c r="A11" s="394"/>
      <c r="B11" s="395"/>
      <c r="C11" s="51"/>
      <c r="D11" s="350"/>
      <c r="E11" s="351"/>
      <c r="F11" s="351"/>
      <c r="G11" s="351"/>
      <c r="H11" s="351"/>
      <c r="I11" s="351"/>
      <c r="J11" s="351"/>
      <c r="K11" s="351"/>
      <c r="L11" s="351"/>
      <c r="M11" s="351"/>
      <c r="N11" s="351"/>
      <c r="O11" s="351"/>
      <c r="P11" s="351"/>
      <c r="Q11" s="351"/>
      <c r="R11" s="351"/>
      <c r="S11" s="351"/>
      <c r="T11" s="351"/>
      <c r="U11" s="351"/>
      <c r="V11" s="351"/>
      <c r="W11" s="351"/>
      <c r="X11" s="351"/>
      <c r="Y11" s="351"/>
      <c r="Z11" s="351"/>
      <c r="AA11" s="362" t="s">
        <v>97</v>
      </c>
      <c r="AB11" s="362"/>
      <c r="AC11" s="362"/>
      <c r="AD11" s="362"/>
      <c r="AE11" s="362"/>
      <c r="AF11" s="362"/>
      <c r="AG11" s="363" t="s">
        <v>98</v>
      </c>
      <c r="AH11" s="363"/>
      <c r="AI11" s="363"/>
      <c r="AJ11" s="363"/>
      <c r="AK11" s="363"/>
      <c r="AL11" s="363"/>
      <c r="AM11" s="364" t="s">
        <v>99</v>
      </c>
      <c r="AN11" s="364"/>
      <c r="AO11" s="364"/>
      <c r="AP11" s="364"/>
      <c r="AQ11" s="364"/>
      <c r="AR11" s="364"/>
      <c r="AS11" s="365" t="s">
        <v>100</v>
      </c>
      <c r="AT11" s="365"/>
      <c r="AU11" s="365"/>
      <c r="AV11" s="365"/>
      <c r="AW11" s="365"/>
      <c r="AX11" s="365"/>
      <c r="AY11" s="366" t="s">
        <v>101</v>
      </c>
      <c r="AZ11" s="366"/>
      <c r="BA11" s="366"/>
      <c r="BB11" s="366"/>
      <c r="BC11" s="366"/>
      <c r="BD11" s="366"/>
    </row>
    <row r="12" spans="1:56" ht="15" customHeight="1" thickBot="1" x14ac:dyDescent="0.25">
      <c r="A12" s="396"/>
      <c r="B12" s="397"/>
      <c r="C12" s="51"/>
      <c r="D12" s="357" t="s">
        <v>102</v>
      </c>
      <c r="E12" s="358"/>
      <c r="F12" s="357"/>
      <c r="G12" s="357"/>
      <c r="H12" s="357"/>
      <c r="I12" s="357"/>
      <c r="J12" s="357"/>
      <c r="K12" s="357"/>
      <c r="L12" s="357"/>
      <c r="M12" s="357"/>
      <c r="N12" s="357"/>
      <c r="O12" s="357"/>
      <c r="P12" s="357"/>
      <c r="Q12" s="357"/>
      <c r="R12" s="357"/>
      <c r="S12" s="359"/>
      <c r="T12" s="327"/>
      <c r="U12" s="327"/>
      <c r="V12" s="360" t="s">
        <v>103</v>
      </c>
      <c r="W12" s="360"/>
      <c r="X12" s="360"/>
      <c r="Y12" s="360"/>
      <c r="Z12" s="360"/>
      <c r="AA12" s="346" t="s">
        <v>104</v>
      </c>
      <c r="AB12" s="346"/>
      <c r="AC12" s="346"/>
      <c r="AD12" s="367" t="s">
        <v>105</v>
      </c>
      <c r="AE12" s="346" t="s">
        <v>106</v>
      </c>
      <c r="AF12" s="346" t="s">
        <v>107</v>
      </c>
      <c r="AG12" s="369" t="s">
        <v>104</v>
      </c>
      <c r="AH12" s="369"/>
      <c r="AI12" s="369"/>
      <c r="AJ12" s="369" t="s">
        <v>105</v>
      </c>
      <c r="AK12" s="369" t="s">
        <v>106</v>
      </c>
      <c r="AL12" s="369" t="s">
        <v>107</v>
      </c>
      <c r="AM12" s="355" t="s">
        <v>104</v>
      </c>
      <c r="AN12" s="355"/>
      <c r="AO12" s="355"/>
      <c r="AP12" s="355" t="s">
        <v>105</v>
      </c>
      <c r="AQ12" s="355" t="s">
        <v>106</v>
      </c>
      <c r="AR12" s="355" t="s">
        <v>107</v>
      </c>
      <c r="AS12" s="342" t="s">
        <v>104</v>
      </c>
      <c r="AT12" s="342"/>
      <c r="AU12" s="342"/>
      <c r="AV12" s="342" t="s">
        <v>105</v>
      </c>
      <c r="AW12" s="342" t="s">
        <v>106</v>
      </c>
      <c r="AX12" s="342" t="s">
        <v>107</v>
      </c>
      <c r="AY12" s="378" t="s">
        <v>104</v>
      </c>
      <c r="AZ12" s="378"/>
      <c r="BA12" s="378"/>
      <c r="BB12" s="378" t="s">
        <v>105</v>
      </c>
      <c r="BC12" s="63"/>
      <c r="BD12" s="380" t="s">
        <v>108</v>
      </c>
    </row>
    <row r="13" spans="1:56" s="208" customFormat="1" ht="35.25" customHeight="1" thickBot="1" x14ac:dyDescent="0.25">
      <c r="A13" s="211" t="s">
        <v>109</v>
      </c>
      <c r="B13" s="212" t="s">
        <v>110</v>
      </c>
      <c r="C13" s="382" t="s">
        <v>111</v>
      </c>
      <c r="D13" s="213" t="s">
        <v>112</v>
      </c>
      <c r="E13" s="214" t="s">
        <v>113</v>
      </c>
      <c r="F13" s="215" t="s">
        <v>114</v>
      </c>
      <c r="G13" s="216" t="s">
        <v>115</v>
      </c>
      <c r="H13" s="216" t="s">
        <v>116</v>
      </c>
      <c r="I13" s="216" t="s">
        <v>117</v>
      </c>
      <c r="J13" s="216" t="s">
        <v>118</v>
      </c>
      <c r="K13" s="216" t="s">
        <v>119</v>
      </c>
      <c r="L13" s="216" t="s">
        <v>120</v>
      </c>
      <c r="M13" s="216" t="s">
        <v>121</v>
      </c>
      <c r="N13" s="216" t="s">
        <v>122</v>
      </c>
      <c r="O13" s="216" t="s">
        <v>123</v>
      </c>
      <c r="P13" s="216" t="s">
        <v>124</v>
      </c>
      <c r="Q13" s="216" t="s">
        <v>125</v>
      </c>
      <c r="R13" s="216" t="s">
        <v>126</v>
      </c>
      <c r="S13" s="216" t="s">
        <v>127</v>
      </c>
      <c r="T13" s="216" t="s">
        <v>128</v>
      </c>
      <c r="U13" s="216" t="s">
        <v>129</v>
      </c>
      <c r="V13" s="217" t="s">
        <v>1</v>
      </c>
      <c r="W13" s="217" t="s">
        <v>130</v>
      </c>
      <c r="X13" s="383" t="s">
        <v>131</v>
      </c>
      <c r="Y13" s="384"/>
      <c r="Z13" s="217" t="s">
        <v>132</v>
      </c>
      <c r="AA13" s="218" t="s">
        <v>115</v>
      </c>
      <c r="AB13" s="219" t="s">
        <v>133</v>
      </c>
      <c r="AC13" s="219" t="s">
        <v>134</v>
      </c>
      <c r="AD13" s="368"/>
      <c r="AE13" s="347"/>
      <c r="AF13" s="347"/>
      <c r="AG13" s="217" t="s">
        <v>115</v>
      </c>
      <c r="AH13" s="217" t="s">
        <v>133</v>
      </c>
      <c r="AI13" s="217" t="s">
        <v>134</v>
      </c>
      <c r="AJ13" s="370"/>
      <c r="AK13" s="370"/>
      <c r="AL13" s="370"/>
      <c r="AM13" s="220" t="s">
        <v>115</v>
      </c>
      <c r="AN13" s="220" t="s">
        <v>133</v>
      </c>
      <c r="AO13" s="220" t="s">
        <v>134</v>
      </c>
      <c r="AP13" s="356"/>
      <c r="AQ13" s="356"/>
      <c r="AR13" s="356"/>
      <c r="AS13" s="221" t="s">
        <v>115</v>
      </c>
      <c r="AT13" s="221" t="s">
        <v>133</v>
      </c>
      <c r="AU13" s="221" t="s">
        <v>134</v>
      </c>
      <c r="AV13" s="343"/>
      <c r="AW13" s="343"/>
      <c r="AX13" s="343"/>
      <c r="AY13" s="222" t="s">
        <v>115</v>
      </c>
      <c r="AZ13" s="222" t="s">
        <v>133</v>
      </c>
      <c r="BA13" s="222" t="s">
        <v>134</v>
      </c>
      <c r="BB13" s="379"/>
      <c r="BC13" s="223" t="s">
        <v>135</v>
      </c>
      <c r="BD13" s="381"/>
    </row>
    <row r="14" spans="1:56" thickBot="1" x14ac:dyDescent="0.25">
      <c r="A14" s="52"/>
      <c r="B14" s="53"/>
      <c r="C14" s="382"/>
      <c r="D14" s="65" t="s">
        <v>136</v>
      </c>
      <c r="E14" s="69"/>
      <c r="F14" s="54" t="s">
        <v>136</v>
      </c>
      <c r="G14" s="55" t="s">
        <v>136</v>
      </c>
      <c r="H14" s="55" t="s">
        <v>136</v>
      </c>
      <c r="I14" s="55" t="s">
        <v>136</v>
      </c>
      <c r="J14" s="55" t="s">
        <v>136</v>
      </c>
      <c r="K14" s="55" t="s">
        <v>136</v>
      </c>
      <c r="L14" s="66" t="s">
        <v>136</v>
      </c>
      <c r="M14" s="66" t="s">
        <v>136</v>
      </c>
      <c r="N14" s="66" t="s">
        <v>136</v>
      </c>
      <c r="O14" s="66" t="s">
        <v>136</v>
      </c>
      <c r="P14" s="55" t="s">
        <v>136</v>
      </c>
      <c r="Q14" s="55" t="s">
        <v>136</v>
      </c>
      <c r="R14" s="55" t="s">
        <v>136</v>
      </c>
      <c r="S14" s="55" t="s">
        <v>136</v>
      </c>
      <c r="T14" s="55"/>
      <c r="U14" s="55"/>
      <c r="V14" s="56" t="s">
        <v>137</v>
      </c>
      <c r="W14" s="56" t="s">
        <v>136</v>
      </c>
      <c r="X14" s="56" t="s">
        <v>36</v>
      </c>
      <c r="Y14" s="56" t="s">
        <v>138</v>
      </c>
      <c r="Z14" s="56" t="s">
        <v>136</v>
      </c>
      <c r="AA14" s="73" t="s">
        <v>136</v>
      </c>
      <c r="AB14" s="73" t="s">
        <v>136</v>
      </c>
      <c r="AC14" s="73"/>
      <c r="AD14" s="74" t="s">
        <v>136</v>
      </c>
      <c r="AE14" s="73" t="s">
        <v>136</v>
      </c>
      <c r="AF14" s="73" t="s">
        <v>136</v>
      </c>
      <c r="AG14" s="56" t="s">
        <v>136</v>
      </c>
      <c r="AH14" s="56" t="s">
        <v>136</v>
      </c>
      <c r="AI14" s="56" t="s">
        <v>136</v>
      </c>
      <c r="AJ14" s="56" t="s">
        <v>136</v>
      </c>
      <c r="AK14" s="56" t="s">
        <v>136</v>
      </c>
      <c r="AL14" s="56" t="s">
        <v>136</v>
      </c>
      <c r="AM14" s="57" t="s">
        <v>136</v>
      </c>
      <c r="AN14" s="57" t="s">
        <v>136</v>
      </c>
      <c r="AO14" s="57" t="s">
        <v>136</v>
      </c>
      <c r="AP14" s="57"/>
      <c r="AQ14" s="57" t="s">
        <v>136</v>
      </c>
      <c r="AR14" s="57" t="s">
        <v>136</v>
      </c>
      <c r="AS14" s="58" t="s">
        <v>136</v>
      </c>
      <c r="AT14" s="58" t="s">
        <v>136</v>
      </c>
      <c r="AU14" s="58" t="s">
        <v>136</v>
      </c>
      <c r="AV14" s="58" t="s">
        <v>136</v>
      </c>
      <c r="AW14" s="58" t="s">
        <v>136</v>
      </c>
      <c r="AX14" s="58" t="s">
        <v>136</v>
      </c>
      <c r="AY14" s="59" t="s">
        <v>136</v>
      </c>
      <c r="AZ14" s="59"/>
      <c r="BA14" s="59" t="s">
        <v>136</v>
      </c>
      <c r="BB14" s="59" t="s">
        <v>136</v>
      </c>
      <c r="BC14" s="64"/>
      <c r="BD14" s="60"/>
    </row>
    <row r="15" spans="1:56" ht="269.25" customHeight="1" x14ac:dyDescent="0.2">
      <c r="A15" s="82">
        <v>1</v>
      </c>
      <c r="B15" s="83" t="s">
        <v>139</v>
      </c>
      <c r="C15" s="84" t="s">
        <v>140</v>
      </c>
      <c r="D15" s="85" t="s">
        <v>141</v>
      </c>
      <c r="E15" s="86">
        <v>0.03</v>
      </c>
      <c r="F15" s="87" t="s">
        <v>16</v>
      </c>
      <c r="G15" s="88" t="s">
        <v>142</v>
      </c>
      <c r="H15" s="88" t="s">
        <v>143</v>
      </c>
      <c r="I15" s="88" t="s">
        <v>144</v>
      </c>
      <c r="J15" s="87" t="s">
        <v>17</v>
      </c>
      <c r="K15" s="87" t="s">
        <v>145</v>
      </c>
      <c r="L15" s="89">
        <v>0.1</v>
      </c>
      <c r="M15" s="89">
        <v>0.2</v>
      </c>
      <c r="N15" s="89">
        <v>0.5</v>
      </c>
      <c r="O15" s="89">
        <v>0.95</v>
      </c>
      <c r="P15" s="89">
        <v>0.95</v>
      </c>
      <c r="Q15" s="87" t="s">
        <v>14</v>
      </c>
      <c r="R15" s="87" t="s">
        <v>146</v>
      </c>
      <c r="S15" s="87" t="s">
        <v>147</v>
      </c>
      <c r="T15" s="87" t="s">
        <v>148</v>
      </c>
      <c r="U15" s="87"/>
      <c r="V15" s="87"/>
      <c r="W15" s="87"/>
      <c r="X15" s="87"/>
      <c r="Y15" s="90"/>
      <c r="Z15" s="91"/>
      <c r="AA15" s="90" t="str">
        <f>$G$15</f>
        <v>Porcentaje de Ejecución del Plan de Acción del Consejo Local de Gobierno</v>
      </c>
      <c r="AB15" s="89">
        <f>L15</f>
        <v>0.1</v>
      </c>
      <c r="AC15" s="89">
        <v>0.1</v>
      </c>
      <c r="AD15" s="92">
        <f>AC15/AB15</f>
        <v>1</v>
      </c>
      <c r="AE15" s="93" t="s">
        <v>149</v>
      </c>
      <c r="AF15" s="90" t="s">
        <v>150</v>
      </c>
      <c r="AG15" s="88" t="str">
        <f>$G$15</f>
        <v>Porcentaje de Ejecución del Plan de Acción del Consejo Local de Gobierno</v>
      </c>
      <c r="AH15" s="94">
        <f>M15</f>
        <v>0.2</v>
      </c>
      <c r="AI15" s="95">
        <v>0.2</v>
      </c>
      <c r="AJ15" s="96">
        <v>1</v>
      </c>
      <c r="AK15" s="87" t="s">
        <v>151</v>
      </c>
      <c r="AL15" s="87" t="s">
        <v>150</v>
      </c>
      <c r="AM15" s="88" t="str">
        <f>$G$15</f>
        <v>Porcentaje de Ejecución del Plan de Acción del Consejo Local de Gobierno</v>
      </c>
      <c r="AN15" s="94">
        <f>N15</f>
        <v>0.5</v>
      </c>
      <c r="AO15" s="95">
        <v>0.5</v>
      </c>
      <c r="AP15" s="154">
        <f>AO15/AN15</f>
        <v>1</v>
      </c>
      <c r="AQ15" s="87" t="s">
        <v>152</v>
      </c>
      <c r="AR15" s="87" t="s">
        <v>150</v>
      </c>
      <c r="AS15" s="88" t="str">
        <f>$G$15</f>
        <v>Porcentaje de Ejecución del Plan de Acción del Consejo Local de Gobierno</v>
      </c>
      <c r="AT15" s="94">
        <v>0.95</v>
      </c>
      <c r="AU15" s="95">
        <v>0.86</v>
      </c>
      <c r="AV15" s="154">
        <f>AU15/AT15</f>
        <v>0.90526315789473688</v>
      </c>
      <c r="AW15" s="159" t="s">
        <v>153</v>
      </c>
      <c r="AX15" s="87" t="s">
        <v>154</v>
      </c>
      <c r="AY15" s="88" t="str">
        <f>$G$15</f>
        <v>Porcentaje de Ejecución del Plan de Acción del Consejo Local de Gobierno</v>
      </c>
      <c r="AZ15" s="94">
        <f>P15</f>
        <v>0.95</v>
      </c>
      <c r="BA15" s="95">
        <v>0.86</v>
      </c>
      <c r="BB15" s="154">
        <f>BA15/AZ15</f>
        <v>0.90526315789473688</v>
      </c>
      <c r="BC15" s="322">
        <f>BB15*E15</f>
        <v>2.7157894736842107E-2</v>
      </c>
      <c r="BD15" s="61" t="s">
        <v>155</v>
      </c>
    </row>
    <row r="16" spans="1:56" ht="117.75" customHeight="1" x14ac:dyDescent="0.2">
      <c r="A16" s="99">
        <v>2</v>
      </c>
      <c r="B16" s="100"/>
      <c r="C16" s="101"/>
      <c r="D16" s="102" t="s">
        <v>156</v>
      </c>
      <c r="E16" s="103">
        <v>0.05</v>
      </c>
      <c r="F16" s="87" t="s">
        <v>7</v>
      </c>
      <c r="G16" s="104" t="s">
        <v>157</v>
      </c>
      <c r="H16" s="104" t="s">
        <v>158</v>
      </c>
      <c r="I16" s="87" t="s">
        <v>159</v>
      </c>
      <c r="J16" s="87" t="s">
        <v>8</v>
      </c>
      <c r="K16" s="87" t="s">
        <v>160</v>
      </c>
      <c r="L16" s="89">
        <v>0.4</v>
      </c>
      <c r="M16" s="105"/>
      <c r="N16" s="105"/>
      <c r="O16" s="105"/>
      <c r="P16" s="89">
        <v>0.4</v>
      </c>
      <c r="Q16" s="87" t="s">
        <v>14</v>
      </c>
      <c r="R16" s="87" t="s">
        <v>161</v>
      </c>
      <c r="S16" s="87" t="s">
        <v>162</v>
      </c>
      <c r="T16" s="87" t="s">
        <v>163</v>
      </c>
      <c r="U16" s="87"/>
      <c r="V16" s="87"/>
      <c r="W16" s="87"/>
      <c r="X16" s="87"/>
      <c r="Y16" s="70"/>
      <c r="Z16" s="91"/>
      <c r="AA16" s="90" t="str">
        <f>$G$16</f>
        <v>Porcentaje de Participación de los Ciudadanos en la Audiencia de Rendición de Cuentas</v>
      </c>
      <c r="AB16" s="89">
        <f>L16</f>
        <v>0.4</v>
      </c>
      <c r="AC16" s="106" t="s">
        <v>164</v>
      </c>
      <c r="AD16" s="107"/>
      <c r="AE16" s="93" t="s">
        <v>165</v>
      </c>
      <c r="AF16" s="93" t="s">
        <v>166</v>
      </c>
      <c r="AG16" s="88" t="str">
        <f>$G$16</f>
        <v>Porcentaje de Participación de los Ciudadanos en la Audiencia de Rendición de Cuentas</v>
      </c>
      <c r="AH16" s="94">
        <v>0.4</v>
      </c>
      <c r="AI16" s="95">
        <v>0.13</v>
      </c>
      <c r="AJ16" s="108">
        <f>AI16/AH16</f>
        <v>0.32500000000000001</v>
      </c>
      <c r="AK16" s="87" t="s">
        <v>167</v>
      </c>
      <c r="AL16" s="87" t="s">
        <v>168</v>
      </c>
      <c r="AM16" s="88" t="str">
        <f>$G$16</f>
        <v>Porcentaje de Participación de los Ciudadanos en la Audiencia de Rendición de Cuentas</v>
      </c>
      <c r="AN16" s="94">
        <f t="shared" ref="AN16:AN58" si="0">N16</f>
        <v>0</v>
      </c>
      <c r="AO16" s="97"/>
      <c r="AP16" s="98" t="s">
        <v>169</v>
      </c>
      <c r="AQ16" s="109" t="s">
        <v>169</v>
      </c>
      <c r="AR16" s="87"/>
      <c r="AS16" s="88" t="str">
        <f>$G$16</f>
        <v>Porcentaje de Participación de los Ciudadanos en la Audiencia de Rendición de Cuentas</v>
      </c>
      <c r="AT16" s="94">
        <f t="shared" ref="AT16:AT58" si="1">O16</f>
        <v>0</v>
      </c>
      <c r="AU16" s="97">
        <v>0</v>
      </c>
      <c r="AV16" s="98" t="s">
        <v>169</v>
      </c>
      <c r="AW16" s="255" t="s">
        <v>169</v>
      </c>
      <c r="AX16" s="87"/>
      <c r="AY16" s="88" t="str">
        <f>$G$16</f>
        <v>Porcentaje de Participación de los Ciudadanos en la Audiencia de Rendición de Cuentas</v>
      </c>
      <c r="AZ16" s="94">
        <f t="shared" ref="AZ16:AZ58" si="2">P16</f>
        <v>0.4</v>
      </c>
      <c r="BA16" s="86">
        <v>0.13</v>
      </c>
      <c r="BB16" s="154">
        <f>BA16/AZ16</f>
        <v>0.32500000000000001</v>
      </c>
      <c r="BC16" s="322">
        <f>BB16*E16</f>
        <v>1.6250000000000001E-2</v>
      </c>
      <c r="BD16" s="61" t="s">
        <v>170</v>
      </c>
    </row>
    <row r="17" spans="1:56" s="285" customFormat="1" ht="123.75" customHeight="1" x14ac:dyDescent="0.2">
      <c r="A17" s="264">
        <v>3</v>
      </c>
      <c r="B17" s="265"/>
      <c r="C17" s="266"/>
      <c r="D17" s="267" t="s">
        <v>171</v>
      </c>
      <c r="E17" s="268">
        <v>0.09</v>
      </c>
      <c r="F17" s="269" t="s">
        <v>7</v>
      </c>
      <c r="G17" s="270" t="s">
        <v>172</v>
      </c>
      <c r="H17" s="271" t="s">
        <v>173</v>
      </c>
      <c r="I17" s="269" t="s">
        <v>174</v>
      </c>
      <c r="J17" s="269" t="s">
        <v>8</v>
      </c>
      <c r="K17" s="269" t="s">
        <v>175</v>
      </c>
      <c r="L17" s="272">
        <v>0.05</v>
      </c>
      <c r="M17" s="272">
        <v>0.1</v>
      </c>
      <c r="N17" s="272">
        <v>0.1</v>
      </c>
      <c r="O17" s="272">
        <v>0.15</v>
      </c>
      <c r="P17" s="272">
        <v>0.4</v>
      </c>
      <c r="Q17" s="269" t="s">
        <v>18</v>
      </c>
      <c r="R17" s="269" t="s">
        <v>176</v>
      </c>
      <c r="S17" s="269" t="s">
        <v>162</v>
      </c>
      <c r="T17" s="269" t="s">
        <v>177</v>
      </c>
      <c r="U17" s="269"/>
      <c r="V17" s="269"/>
      <c r="W17" s="269"/>
      <c r="X17" s="269"/>
      <c r="Y17" s="273"/>
      <c r="Z17" s="274"/>
      <c r="AA17" s="225" t="str">
        <f>$G$17</f>
        <v>Porcentaje de Avance en el Cumplimiento Físico del Plan de Desarrollo Local</v>
      </c>
      <c r="AB17" s="272">
        <f>L17</f>
        <v>0.05</v>
      </c>
      <c r="AC17" s="275">
        <v>1.6400000000000001E-2</v>
      </c>
      <c r="AD17" s="276">
        <f>AC17/AB17</f>
        <v>0.32800000000000001</v>
      </c>
      <c r="AE17" s="277" t="s">
        <v>178</v>
      </c>
      <c r="AF17" s="277" t="s">
        <v>179</v>
      </c>
      <c r="AG17" s="278" t="str">
        <f>$G$17</f>
        <v>Porcentaje de Avance en el Cumplimiento Físico del Plan de Desarrollo Local</v>
      </c>
      <c r="AH17" s="279">
        <f t="shared" ref="AH17:AH58" si="3">M17</f>
        <v>0.1</v>
      </c>
      <c r="AI17" s="280">
        <v>4.9000000000000004</v>
      </c>
      <c r="AJ17" s="281">
        <v>0.49</v>
      </c>
      <c r="AK17" s="269" t="s">
        <v>180</v>
      </c>
      <c r="AL17" s="269" t="s">
        <v>181</v>
      </c>
      <c r="AM17" s="278" t="str">
        <f>$G$17</f>
        <v>Porcentaje de Avance en el Cumplimiento Físico del Plan de Desarrollo Local</v>
      </c>
      <c r="AN17" s="279">
        <f t="shared" si="0"/>
        <v>0.1</v>
      </c>
      <c r="AO17" s="282">
        <v>3.3000000000000002E-2</v>
      </c>
      <c r="AP17" s="283">
        <f>AO17/AN17</f>
        <v>0.33</v>
      </c>
      <c r="AQ17" s="269" t="s">
        <v>182</v>
      </c>
      <c r="AR17" s="269" t="s">
        <v>183</v>
      </c>
      <c r="AS17" s="278" t="str">
        <f>$G$17</f>
        <v>Porcentaje de Avance en el Cumplimiento Físico del Plan de Desarrollo Local</v>
      </c>
      <c r="AT17" s="279">
        <f t="shared" si="1"/>
        <v>0.15</v>
      </c>
      <c r="AU17" s="282">
        <v>0.40799999999999997</v>
      </c>
      <c r="AV17" s="281">
        <v>1</v>
      </c>
      <c r="AW17" s="284" t="s">
        <v>184</v>
      </c>
      <c r="AX17" s="269" t="s">
        <v>185</v>
      </c>
      <c r="AY17" s="278" t="str">
        <f>$G$17</f>
        <v>Porcentaje de Avance en el Cumplimiento Físico del Plan de Desarrollo Local</v>
      </c>
      <c r="AZ17" s="279">
        <f t="shared" si="2"/>
        <v>0.4</v>
      </c>
      <c r="BA17" s="282">
        <v>0.40799999999999997</v>
      </c>
      <c r="BB17" s="323">
        <v>1</v>
      </c>
      <c r="BC17" s="322">
        <f>BB17*E17</f>
        <v>0.09</v>
      </c>
      <c r="BD17" s="284" t="s">
        <v>184</v>
      </c>
    </row>
    <row r="18" spans="1:56" ht="77.25" customHeight="1" thickBot="1" x14ac:dyDescent="0.25">
      <c r="A18" s="112"/>
      <c r="B18" s="100"/>
      <c r="C18" s="113"/>
      <c r="D18" s="114" t="s">
        <v>186</v>
      </c>
      <c r="E18" s="86">
        <v>0.17</v>
      </c>
      <c r="F18" s="87"/>
      <c r="G18" s="104"/>
      <c r="H18" s="111"/>
      <c r="I18" s="87"/>
      <c r="J18" s="87"/>
      <c r="K18" s="87"/>
      <c r="L18" s="89"/>
      <c r="M18" s="89"/>
      <c r="N18" s="89"/>
      <c r="O18" s="89"/>
      <c r="P18" s="89"/>
      <c r="Q18" s="87"/>
      <c r="R18" s="87"/>
      <c r="S18" s="87"/>
      <c r="T18" s="87"/>
      <c r="U18" s="87"/>
      <c r="V18" s="87"/>
      <c r="W18" s="87"/>
      <c r="X18" s="87"/>
      <c r="Y18" s="70"/>
      <c r="Z18" s="91"/>
      <c r="AA18" s="90"/>
      <c r="AB18" s="89"/>
      <c r="AC18" s="106"/>
      <c r="AD18" s="107"/>
      <c r="AE18" s="93"/>
      <c r="AF18" s="93"/>
      <c r="AG18" s="88"/>
      <c r="AH18" s="94"/>
      <c r="AI18" s="97"/>
      <c r="AJ18" s="98"/>
      <c r="AK18" s="87"/>
      <c r="AL18" s="87"/>
      <c r="AM18" s="88"/>
      <c r="AN18" s="94"/>
      <c r="AO18" s="97"/>
      <c r="AP18" s="98"/>
      <c r="AQ18" s="87"/>
      <c r="AR18" s="87"/>
      <c r="AS18" s="88"/>
      <c r="AT18" s="94"/>
      <c r="AU18" s="97"/>
      <c r="AV18" s="98"/>
      <c r="AW18" s="159"/>
      <c r="AX18" s="87"/>
      <c r="AY18" s="88"/>
      <c r="AZ18" s="94"/>
      <c r="BA18" s="97"/>
      <c r="BB18" s="98"/>
      <c r="BC18" s="322"/>
      <c r="BD18" s="61"/>
    </row>
    <row r="19" spans="1:56" ht="219" customHeight="1" x14ac:dyDescent="0.2">
      <c r="A19" s="82">
        <v>4</v>
      </c>
      <c r="B19" s="100"/>
      <c r="C19" s="115" t="s">
        <v>187</v>
      </c>
      <c r="D19" s="116" t="s">
        <v>188</v>
      </c>
      <c r="E19" s="103">
        <v>0.04</v>
      </c>
      <c r="F19" s="87" t="s">
        <v>16</v>
      </c>
      <c r="G19" s="110" t="s">
        <v>189</v>
      </c>
      <c r="H19" s="110" t="s">
        <v>190</v>
      </c>
      <c r="I19" s="87" t="s">
        <v>191</v>
      </c>
      <c r="J19" s="87" t="s">
        <v>13</v>
      </c>
      <c r="K19" s="87" t="s">
        <v>192</v>
      </c>
      <c r="L19" s="89">
        <v>1</v>
      </c>
      <c r="M19" s="89">
        <v>1</v>
      </c>
      <c r="N19" s="89">
        <v>1</v>
      </c>
      <c r="O19" s="89">
        <v>1</v>
      </c>
      <c r="P19" s="89">
        <v>1</v>
      </c>
      <c r="Q19" s="87" t="s">
        <v>14</v>
      </c>
      <c r="R19" s="87" t="s">
        <v>193</v>
      </c>
      <c r="S19" s="87" t="s">
        <v>194</v>
      </c>
      <c r="T19" s="87" t="s">
        <v>195</v>
      </c>
      <c r="U19" s="87"/>
      <c r="V19" s="87"/>
      <c r="W19" s="87"/>
      <c r="X19" s="87"/>
      <c r="Y19" s="70"/>
      <c r="Z19" s="91"/>
      <c r="AA19" s="90" t="str">
        <f>$G$19</f>
        <v xml:space="preserve">Porcentaje de Respuestas Oportunas de los ejercicios de control político, derechos de petición y/o solicitudes de información que realice el Concejo de Bogotá D.C y el Congreso de la República </v>
      </c>
      <c r="AB19" s="89">
        <f>L19</f>
        <v>1</v>
      </c>
      <c r="AC19" s="89">
        <f>M19</f>
        <v>1</v>
      </c>
      <c r="AD19" s="92">
        <f>AC19/AB19</f>
        <v>1</v>
      </c>
      <c r="AE19" s="93" t="s">
        <v>196</v>
      </c>
      <c r="AF19" s="117" t="s">
        <v>197</v>
      </c>
      <c r="AG19" s="88" t="str">
        <f>$G$19</f>
        <v xml:space="preserve">Porcentaje de Respuestas Oportunas de los ejercicios de control político, derechos de petición y/o solicitudes de información que realice el Concejo de Bogotá D.C y el Congreso de la República </v>
      </c>
      <c r="AH19" s="94">
        <f t="shared" si="3"/>
        <v>1</v>
      </c>
      <c r="AI19" s="95">
        <v>1</v>
      </c>
      <c r="AJ19" s="96">
        <v>1</v>
      </c>
      <c r="AK19" s="87" t="s">
        <v>198</v>
      </c>
      <c r="AL19" s="87" t="s">
        <v>199</v>
      </c>
      <c r="AM19" s="88" t="str">
        <f>$G$19</f>
        <v xml:space="preserve">Porcentaje de Respuestas Oportunas de los ejercicios de control político, derechos de petición y/o solicitudes de información que realice el Concejo de Bogotá D.C y el Congreso de la República </v>
      </c>
      <c r="AN19" s="94">
        <f t="shared" si="0"/>
        <v>1</v>
      </c>
      <c r="AO19" s="95">
        <v>1</v>
      </c>
      <c r="AP19" s="154">
        <f>AO19/AN19</f>
        <v>1</v>
      </c>
      <c r="AQ19" s="87" t="s">
        <v>198</v>
      </c>
      <c r="AR19" s="87" t="s">
        <v>200</v>
      </c>
      <c r="AS19" s="88" t="str">
        <f>$G$19</f>
        <v xml:space="preserve">Porcentaje de Respuestas Oportunas de los ejercicios de control político, derechos de petición y/o solicitudes de información que realice el Concejo de Bogotá D.C y el Congreso de la República </v>
      </c>
      <c r="AT19" s="94">
        <f t="shared" si="1"/>
        <v>1</v>
      </c>
      <c r="AU19" s="95">
        <v>0.93</v>
      </c>
      <c r="AV19" s="154">
        <f>AU19/AT19</f>
        <v>0.93</v>
      </c>
      <c r="AW19" s="256" t="s">
        <v>201</v>
      </c>
      <c r="AX19" s="87" t="s">
        <v>200</v>
      </c>
      <c r="AY19" s="88" t="str">
        <f>$G$19</f>
        <v xml:space="preserve">Porcentaje de Respuestas Oportunas de los ejercicios de control político, derechos de petición y/o solicitudes de información que realice el Concejo de Bogotá D.C y el Congreso de la República </v>
      </c>
      <c r="AZ19" s="94">
        <f t="shared" si="2"/>
        <v>1</v>
      </c>
      <c r="BA19" s="95">
        <f>AVERAGE(AU19,AO19,AI19,AC19)</f>
        <v>0.98250000000000004</v>
      </c>
      <c r="BB19" s="154">
        <f>BA19/AZ19</f>
        <v>0.98250000000000004</v>
      </c>
      <c r="BC19" s="322">
        <f>BB19*E19</f>
        <v>3.9300000000000002E-2</v>
      </c>
      <c r="BD19" s="61" t="s">
        <v>202</v>
      </c>
    </row>
    <row r="20" spans="1:56" ht="47.25" customHeight="1" thickBot="1" x14ac:dyDescent="0.25">
      <c r="A20" s="112"/>
      <c r="B20" s="100"/>
      <c r="C20" s="118"/>
      <c r="D20" s="114" t="s">
        <v>186</v>
      </c>
      <c r="E20" s="103">
        <v>0.04</v>
      </c>
      <c r="F20" s="87"/>
      <c r="G20" s="104"/>
      <c r="H20" s="110"/>
      <c r="I20" s="87"/>
      <c r="J20" s="87"/>
      <c r="K20" s="87"/>
      <c r="L20" s="93"/>
      <c r="M20" s="93"/>
      <c r="N20" s="93"/>
      <c r="O20" s="89"/>
      <c r="P20" s="90"/>
      <c r="Q20" s="87"/>
      <c r="R20" s="87"/>
      <c r="S20" s="119"/>
      <c r="T20" s="119"/>
      <c r="U20" s="87"/>
      <c r="V20" s="87"/>
      <c r="W20" s="87"/>
      <c r="X20" s="87"/>
      <c r="Y20" s="70"/>
      <c r="Z20" s="91"/>
      <c r="AA20" s="90"/>
      <c r="AB20" s="89"/>
      <c r="AC20" s="106"/>
      <c r="AD20" s="107"/>
      <c r="AE20" s="93"/>
      <c r="AF20" s="93"/>
      <c r="AG20" s="88"/>
      <c r="AH20" s="94"/>
      <c r="AI20" s="97"/>
      <c r="AJ20" s="98"/>
      <c r="AK20" s="87"/>
      <c r="AL20" s="87"/>
      <c r="AM20" s="88"/>
      <c r="AN20" s="94"/>
      <c r="AO20" s="97"/>
      <c r="AP20" s="98"/>
      <c r="AQ20" s="87"/>
      <c r="AR20" s="87"/>
      <c r="AS20" s="88"/>
      <c r="AT20" s="94"/>
      <c r="AU20" s="97"/>
      <c r="AV20" s="98"/>
      <c r="AW20" s="159"/>
      <c r="AX20" s="87"/>
      <c r="AY20" s="88"/>
      <c r="AZ20" s="94"/>
      <c r="BA20" s="97"/>
      <c r="BB20" s="98"/>
      <c r="BC20" s="322"/>
      <c r="BD20" s="61"/>
    </row>
    <row r="21" spans="1:56" ht="121.5" customHeight="1" x14ac:dyDescent="0.2">
      <c r="A21" s="82">
        <v>5</v>
      </c>
      <c r="B21" s="100"/>
      <c r="C21" s="120" t="s">
        <v>203</v>
      </c>
      <c r="D21" s="116" t="s">
        <v>204</v>
      </c>
      <c r="E21" s="103">
        <v>0.03</v>
      </c>
      <c r="F21" s="87" t="s">
        <v>16</v>
      </c>
      <c r="G21" s="88" t="s">
        <v>205</v>
      </c>
      <c r="H21" s="110" t="s">
        <v>206</v>
      </c>
      <c r="I21" s="87" t="s">
        <v>207</v>
      </c>
      <c r="J21" s="87" t="s">
        <v>8</v>
      </c>
      <c r="K21" s="87" t="s">
        <v>208</v>
      </c>
      <c r="L21" s="89"/>
      <c r="M21" s="121">
        <v>1</v>
      </c>
      <c r="N21" s="89"/>
      <c r="O21" s="89"/>
      <c r="P21" s="106">
        <v>1</v>
      </c>
      <c r="Q21" s="87" t="s">
        <v>14</v>
      </c>
      <c r="R21" s="87" t="s">
        <v>209</v>
      </c>
      <c r="S21" s="87" t="s">
        <v>210</v>
      </c>
      <c r="T21" s="87" t="s">
        <v>211</v>
      </c>
      <c r="U21" s="87"/>
      <c r="V21" s="87"/>
      <c r="W21" s="87"/>
      <c r="X21" s="87"/>
      <c r="Y21" s="70"/>
      <c r="Z21" s="91"/>
      <c r="AA21" s="90" t="str">
        <f>$G$21</f>
        <v>Plan de Comunicaciones Formulado e Implementado</v>
      </c>
      <c r="AB21" s="106">
        <f>L21</f>
        <v>0</v>
      </c>
      <c r="AC21" s="106">
        <v>0</v>
      </c>
      <c r="AD21" s="107"/>
      <c r="AE21" s="90" t="s">
        <v>212</v>
      </c>
      <c r="AF21" s="122" t="s">
        <v>213</v>
      </c>
      <c r="AG21" s="88" t="str">
        <f>$G$21</f>
        <v>Plan de Comunicaciones Formulado e Implementado</v>
      </c>
      <c r="AH21" s="123">
        <f t="shared" si="3"/>
        <v>1</v>
      </c>
      <c r="AI21" s="97">
        <v>0</v>
      </c>
      <c r="AJ21" s="98">
        <f>AI21/AH21</f>
        <v>0</v>
      </c>
      <c r="AK21" s="124" t="s">
        <v>214</v>
      </c>
      <c r="AL21" s="125" t="s">
        <v>215</v>
      </c>
      <c r="AM21" s="126" t="str">
        <f>$G$21</f>
        <v>Plan de Comunicaciones Formulado e Implementado</v>
      </c>
      <c r="AN21" s="123">
        <f t="shared" si="0"/>
        <v>0</v>
      </c>
      <c r="AO21" s="97">
        <v>1</v>
      </c>
      <c r="AP21" s="98" t="s">
        <v>169</v>
      </c>
      <c r="AQ21" s="87" t="s">
        <v>216</v>
      </c>
      <c r="AR21" s="87" t="s">
        <v>217</v>
      </c>
      <c r="AS21" s="88" t="str">
        <f>$G$21</f>
        <v>Plan de Comunicaciones Formulado e Implementado</v>
      </c>
      <c r="AT21" s="123">
        <f t="shared" si="1"/>
        <v>0</v>
      </c>
      <c r="AU21" s="97"/>
      <c r="AV21" s="98" t="s">
        <v>169</v>
      </c>
      <c r="AW21" s="159" t="s">
        <v>218</v>
      </c>
      <c r="AX21" s="87"/>
      <c r="AY21" s="88" t="str">
        <f>$G$21</f>
        <v>Plan de Comunicaciones Formulado e Implementado</v>
      </c>
      <c r="AZ21" s="123">
        <f t="shared" si="2"/>
        <v>1</v>
      </c>
      <c r="BA21" s="97">
        <v>1</v>
      </c>
      <c r="BB21" s="96">
        <v>1</v>
      </c>
      <c r="BC21" s="322">
        <f>BB21*E21</f>
        <v>0.03</v>
      </c>
      <c r="BD21" s="61" t="s">
        <v>219</v>
      </c>
    </row>
    <row r="22" spans="1:56" ht="119.25" customHeight="1" thickBot="1" x14ac:dyDescent="0.25">
      <c r="A22" s="99">
        <v>6</v>
      </c>
      <c r="B22" s="100"/>
      <c r="C22" s="127"/>
      <c r="D22" s="116" t="s">
        <v>220</v>
      </c>
      <c r="E22" s="103">
        <v>0.02</v>
      </c>
      <c r="F22" s="87" t="s">
        <v>16</v>
      </c>
      <c r="G22" s="88" t="s">
        <v>221</v>
      </c>
      <c r="H22" s="110" t="s">
        <v>222</v>
      </c>
      <c r="I22" s="87" t="s">
        <v>207</v>
      </c>
      <c r="J22" s="87" t="s">
        <v>8</v>
      </c>
      <c r="K22" s="87" t="s">
        <v>223</v>
      </c>
      <c r="L22" s="121">
        <v>1</v>
      </c>
      <c r="M22" s="121"/>
      <c r="N22" s="121">
        <v>1</v>
      </c>
      <c r="O22" s="121">
        <v>1</v>
      </c>
      <c r="P22" s="106">
        <v>3</v>
      </c>
      <c r="Q22" s="87" t="s">
        <v>14</v>
      </c>
      <c r="R22" s="87" t="s">
        <v>224</v>
      </c>
      <c r="S22" s="87" t="s">
        <v>210</v>
      </c>
      <c r="T22" s="87" t="s">
        <v>211</v>
      </c>
      <c r="U22" s="87"/>
      <c r="V22" s="87"/>
      <c r="W22" s="87"/>
      <c r="X22" s="87"/>
      <c r="Y22" s="70"/>
      <c r="Z22" s="91"/>
      <c r="AA22" s="90" t="str">
        <f>$G$22</f>
        <v>Campañas Externas Realizadas</v>
      </c>
      <c r="AB22" s="106">
        <f>L22</f>
        <v>1</v>
      </c>
      <c r="AC22" s="106">
        <v>1</v>
      </c>
      <c r="AD22" s="92">
        <f>AC22/AB22</f>
        <v>1</v>
      </c>
      <c r="AE22" s="93" t="s">
        <v>225</v>
      </c>
      <c r="AF22" s="122" t="s">
        <v>226</v>
      </c>
      <c r="AG22" s="88" t="str">
        <f>$G$22</f>
        <v>Campañas Externas Realizadas</v>
      </c>
      <c r="AH22" s="123">
        <f t="shared" si="3"/>
        <v>0</v>
      </c>
      <c r="AI22" s="97">
        <v>1</v>
      </c>
      <c r="AJ22" s="128" t="s">
        <v>227</v>
      </c>
      <c r="AK22" s="87" t="s">
        <v>228</v>
      </c>
      <c r="AL22" s="85" t="s">
        <v>229</v>
      </c>
      <c r="AM22" s="88" t="str">
        <f>$G$22</f>
        <v>Campañas Externas Realizadas</v>
      </c>
      <c r="AN22" s="123">
        <f t="shared" si="0"/>
        <v>1</v>
      </c>
      <c r="AO22" s="97">
        <v>1</v>
      </c>
      <c r="AP22" s="154">
        <f>AO22/AN22</f>
        <v>1</v>
      </c>
      <c r="AQ22" s="87" t="s">
        <v>230</v>
      </c>
      <c r="AR22" s="87" t="s">
        <v>231</v>
      </c>
      <c r="AS22" s="88" t="str">
        <f>$G$22</f>
        <v>Campañas Externas Realizadas</v>
      </c>
      <c r="AT22" s="123">
        <f t="shared" si="1"/>
        <v>1</v>
      </c>
      <c r="AU22" s="97">
        <v>1</v>
      </c>
      <c r="AV22" s="96">
        <v>1</v>
      </c>
      <c r="AW22" s="159" t="s">
        <v>232</v>
      </c>
      <c r="AX22" s="87" t="s">
        <v>233</v>
      </c>
      <c r="AY22" s="88" t="str">
        <f>$G$22</f>
        <v>Campañas Externas Realizadas</v>
      </c>
      <c r="AZ22" s="123">
        <f t="shared" si="2"/>
        <v>3</v>
      </c>
      <c r="BA22" s="97">
        <f>+AU22+AO22+AI22+AC22</f>
        <v>4</v>
      </c>
      <c r="BB22" s="96">
        <v>1</v>
      </c>
      <c r="BC22" s="322">
        <f>BB22*E22</f>
        <v>0.02</v>
      </c>
      <c r="BD22" s="61" t="s">
        <v>234</v>
      </c>
    </row>
    <row r="23" spans="1:56" ht="117.75" customHeight="1" x14ac:dyDescent="0.2">
      <c r="A23" s="82">
        <v>7</v>
      </c>
      <c r="B23" s="100"/>
      <c r="C23" s="127"/>
      <c r="D23" s="116" t="s">
        <v>235</v>
      </c>
      <c r="E23" s="103">
        <v>0.02</v>
      </c>
      <c r="F23" s="87" t="s">
        <v>16</v>
      </c>
      <c r="G23" s="88" t="s">
        <v>236</v>
      </c>
      <c r="H23" s="110" t="s">
        <v>237</v>
      </c>
      <c r="I23" s="87" t="s">
        <v>207</v>
      </c>
      <c r="J23" s="87" t="s">
        <v>8</v>
      </c>
      <c r="K23" s="87" t="s">
        <v>238</v>
      </c>
      <c r="L23" s="121">
        <v>1</v>
      </c>
      <c r="M23" s="121">
        <v>2</v>
      </c>
      <c r="N23" s="121">
        <v>3</v>
      </c>
      <c r="O23" s="121">
        <v>3</v>
      </c>
      <c r="P23" s="106">
        <v>9</v>
      </c>
      <c r="Q23" s="87" t="s">
        <v>14</v>
      </c>
      <c r="R23" s="87" t="s">
        <v>209</v>
      </c>
      <c r="S23" s="87" t="s">
        <v>210</v>
      </c>
      <c r="T23" s="87" t="s">
        <v>211</v>
      </c>
      <c r="U23" s="87"/>
      <c r="V23" s="87"/>
      <c r="W23" s="87"/>
      <c r="X23" s="87"/>
      <c r="Y23" s="70"/>
      <c r="Z23" s="91"/>
      <c r="AA23" s="90" t="str">
        <f>$G$23</f>
        <v>Campañas Internas Realizadas</v>
      </c>
      <c r="AB23" s="106">
        <f>L23</f>
        <v>1</v>
      </c>
      <c r="AC23" s="106">
        <v>1</v>
      </c>
      <c r="AD23" s="92">
        <f>AC23/AB23</f>
        <v>1</v>
      </c>
      <c r="AE23" s="70" t="s">
        <v>239</v>
      </c>
      <c r="AF23" s="122" t="s">
        <v>240</v>
      </c>
      <c r="AG23" s="88" t="str">
        <f>$G$23</f>
        <v>Campañas Internas Realizadas</v>
      </c>
      <c r="AH23" s="123">
        <f t="shared" si="3"/>
        <v>2</v>
      </c>
      <c r="AI23" s="97">
        <v>3</v>
      </c>
      <c r="AJ23" s="128">
        <v>1</v>
      </c>
      <c r="AK23" s="87" t="s">
        <v>241</v>
      </c>
      <c r="AL23" s="85" t="s">
        <v>240</v>
      </c>
      <c r="AM23" s="88" t="str">
        <f>$G$23</f>
        <v>Campañas Internas Realizadas</v>
      </c>
      <c r="AN23" s="123">
        <f t="shared" si="0"/>
        <v>3</v>
      </c>
      <c r="AO23" s="97">
        <v>3</v>
      </c>
      <c r="AP23" s="154">
        <f>AO23/AN23</f>
        <v>1</v>
      </c>
      <c r="AQ23" s="87" t="s">
        <v>242</v>
      </c>
      <c r="AR23" s="87" t="s">
        <v>243</v>
      </c>
      <c r="AS23" s="88" t="str">
        <f>$G$23</f>
        <v>Campañas Internas Realizadas</v>
      </c>
      <c r="AT23" s="123">
        <f t="shared" si="1"/>
        <v>3</v>
      </c>
      <c r="AU23" s="97">
        <v>3</v>
      </c>
      <c r="AV23" s="96">
        <v>1</v>
      </c>
      <c r="AW23" s="159" t="s">
        <v>244</v>
      </c>
      <c r="AX23" s="87" t="s">
        <v>245</v>
      </c>
      <c r="AY23" s="88" t="str">
        <f>$G$23</f>
        <v>Campañas Internas Realizadas</v>
      </c>
      <c r="AZ23" s="123">
        <f t="shared" si="2"/>
        <v>9</v>
      </c>
      <c r="BA23" s="97">
        <f>+AU23+AO23+AI23+AC23</f>
        <v>10</v>
      </c>
      <c r="BB23" s="96">
        <v>1</v>
      </c>
      <c r="BC23" s="322">
        <f>BB23*E23</f>
        <v>0.02</v>
      </c>
      <c r="BD23" s="61" t="s">
        <v>246</v>
      </c>
    </row>
    <row r="24" spans="1:56" ht="97.5" customHeight="1" thickBot="1" x14ac:dyDescent="0.25">
      <c r="A24" s="112"/>
      <c r="B24" s="100"/>
      <c r="C24" s="129"/>
      <c r="D24" s="114" t="s">
        <v>186</v>
      </c>
      <c r="E24" s="103">
        <v>7.0000000000000007E-2</v>
      </c>
      <c r="F24" s="87"/>
      <c r="G24" s="104"/>
      <c r="H24" s="110"/>
      <c r="I24" s="87"/>
      <c r="J24" s="87"/>
      <c r="K24" s="87"/>
      <c r="L24" s="93"/>
      <c r="M24" s="93"/>
      <c r="N24" s="93"/>
      <c r="O24" s="89"/>
      <c r="P24" s="90"/>
      <c r="Q24" s="87"/>
      <c r="R24" s="87"/>
      <c r="S24" s="119"/>
      <c r="T24" s="119"/>
      <c r="U24" s="87"/>
      <c r="V24" s="87"/>
      <c r="W24" s="87"/>
      <c r="X24" s="87"/>
      <c r="Y24" s="70"/>
      <c r="Z24" s="91"/>
      <c r="AA24" s="90"/>
      <c r="AB24" s="89"/>
      <c r="AC24" s="106"/>
      <c r="AD24" s="107"/>
      <c r="AE24" s="93"/>
      <c r="AF24" s="93"/>
      <c r="AG24" s="88"/>
      <c r="AH24" s="94"/>
      <c r="AI24" s="97"/>
      <c r="AJ24" s="130"/>
      <c r="AK24" s="87"/>
      <c r="AL24" s="87"/>
      <c r="AM24" s="88"/>
      <c r="AN24" s="94"/>
      <c r="AO24" s="97"/>
      <c r="AP24" s="98"/>
      <c r="AQ24" s="87"/>
      <c r="AR24" s="87"/>
      <c r="AS24" s="88"/>
      <c r="AT24" s="94"/>
      <c r="AU24" s="97"/>
      <c r="AV24" s="98"/>
      <c r="AW24" s="159"/>
      <c r="AX24" s="87"/>
      <c r="AY24" s="88"/>
      <c r="AZ24" s="94"/>
      <c r="BA24" s="97"/>
      <c r="BB24" s="98"/>
      <c r="BC24" s="322"/>
      <c r="BD24" s="61"/>
    </row>
    <row r="25" spans="1:56" s="71" customFormat="1" ht="139.5" customHeight="1" x14ac:dyDescent="0.2">
      <c r="A25" s="131">
        <v>8</v>
      </c>
      <c r="B25" s="132"/>
      <c r="C25" s="133" t="s">
        <v>247</v>
      </c>
      <c r="D25" s="134" t="s">
        <v>248</v>
      </c>
      <c r="E25" s="135">
        <v>0.01</v>
      </c>
      <c r="F25" s="90" t="s">
        <v>7</v>
      </c>
      <c r="G25" s="136" t="s">
        <v>249</v>
      </c>
      <c r="H25" s="136" t="s">
        <v>250</v>
      </c>
      <c r="I25" s="90">
        <v>757</v>
      </c>
      <c r="J25" s="90" t="s">
        <v>8</v>
      </c>
      <c r="K25" s="90" t="s">
        <v>251</v>
      </c>
      <c r="L25" s="137">
        <v>16</v>
      </c>
      <c r="M25" s="137">
        <v>0</v>
      </c>
      <c r="N25" s="121">
        <v>82</v>
      </c>
      <c r="O25" s="121">
        <v>82</v>
      </c>
      <c r="P25" s="121">
        <f>SUM(L25:O25)</f>
        <v>180</v>
      </c>
      <c r="Q25" s="90" t="s">
        <v>14</v>
      </c>
      <c r="R25" s="90" t="s">
        <v>252</v>
      </c>
      <c r="S25" s="90" t="s">
        <v>253</v>
      </c>
      <c r="T25" s="90" t="s">
        <v>254</v>
      </c>
      <c r="U25" s="90" t="s">
        <v>27</v>
      </c>
      <c r="V25" s="90"/>
      <c r="W25" s="90"/>
      <c r="X25" s="90"/>
      <c r="Y25" s="70"/>
      <c r="Z25" s="138"/>
      <c r="AA25" s="90" t="str">
        <f>$G$25</f>
        <v>Actuaciones de obras anteriores a la ley 1801/2016 archivadas en la vigencia 2018</v>
      </c>
      <c r="AB25" s="106">
        <f>L25</f>
        <v>16</v>
      </c>
      <c r="AC25" s="137">
        <v>16</v>
      </c>
      <c r="AD25" s="139">
        <f t="shared" ref="AD25:AD31" si="4">AC25/AB25</f>
        <v>1</v>
      </c>
      <c r="AE25" s="93" t="s">
        <v>255</v>
      </c>
      <c r="AF25" s="93" t="s">
        <v>256</v>
      </c>
      <c r="AG25" s="90" t="str">
        <f>$G$25</f>
        <v>Actuaciones de obras anteriores a la ley 1801/2016 archivadas en la vigencia 2018</v>
      </c>
      <c r="AH25" s="89">
        <f t="shared" si="3"/>
        <v>0</v>
      </c>
      <c r="AI25" s="106"/>
      <c r="AJ25" s="128" t="s">
        <v>227</v>
      </c>
      <c r="AK25" s="90" t="s">
        <v>257</v>
      </c>
      <c r="AL25" s="90"/>
      <c r="AM25" s="90" t="str">
        <f>$G$25</f>
        <v>Actuaciones de obras anteriores a la ley 1801/2016 archivadas en la vigencia 2018</v>
      </c>
      <c r="AN25" s="106">
        <f t="shared" si="0"/>
        <v>82</v>
      </c>
      <c r="AO25" s="106">
        <v>40</v>
      </c>
      <c r="AP25" s="92">
        <f>+AO25/AN25</f>
        <v>0.48780487804878048</v>
      </c>
      <c r="AQ25" s="90" t="s">
        <v>258</v>
      </c>
      <c r="AR25" s="90" t="s">
        <v>259</v>
      </c>
      <c r="AS25" s="90" t="str">
        <f>$G$25</f>
        <v>Actuaciones de obras anteriores a la ley 1801/2016 archivadas en la vigencia 2018</v>
      </c>
      <c r="AT25" s="106">
        <f t="shared" si="1"/>
        <v>82</v>
      </c>
      <c r="AU25" s="106">
        <v>21</v>
      </c>
      <c r="AV25" s="92">
        <f t="shared" ref="AV25:AV27" si="5">AU25/AT25</f>
        <v>0.25609756097560976</v>
      </c>
      <c r="AW25" s="257" t="s">
        <v>260</v>
      </c>
      <c r="AX25" s="90"/>
      <c r="AY25" s="90" t="str">
        <f>$G$25</f>
        <v>Actuaciones de obras anteriores a la ley 1801/2016 archivadas en la vigencia 2018</v>
      </c>
      <c r="AZ25" s="121">
        <v>180</v>
      </c>
      <c r="BA25" s="106">
        <f>46+40+21</f>
        <v>107</v>
      </c>
      <c r="BB25" s="92">
        <f t="shared" ref="BB25:BB31" si="6">BA25/AZ25</f>
        <v>0.59444444444444444</v>
      </c>
      <c r="BC25" s="139">
        <f t="shared" ref="BC25:BC33" si="7">BB25*E25</f>
        <v>5.9444444444444449E-3</v>
      </c>
      <c r="BD25" s="257" t="s">
        <v>261</v>
      </c>
    </row>
    <row r="26" spans="1:56" s="71" customFormat="1" ht="106.5" customHeight="1" thickBot="1" x14ac:dyDescent="0.25">
      <c r="A26" s="140">
        <v>9</v>
      </c>
      <c r="B26" s="132"/>
      <c r="C26" s="133"/>
      <c r="D26" s="134" t="s">
        <v>262</v>
      </c>
      <c r="E26" s="135">
        <v>0.01</v>
      </c>
      <c r="F26" s="90" t="s">
        <v>16</v>
      </c>
      <c r="G26" s="136" t="s">
        <v>263</v>
      </c>
      <c r="H26" s="136" t="s">
        <v>264</v>
      </c>
      <c r="I26" s="90">
        <v>612</v>
      </c>
      <c r="J26" s="90" t="s">
        <v>8</v>
      </c>
      <c r="K26" s="90" t="s">
        <v>251</v>
      </c>
      <c r="L26" s="121">
        <v>31</v>
      </c>
      <c r="M26" s="137">
        <v>0</v>
      </c>
      <c r="N26" s="121">
        <v>22</v>
      </c>
      <c r="O26" s="121">
        <v>23</v>
      </c>
      <c r="P26" s="141">
        <f>SUM(L26:O26)</f>
        <v>76</v>
      </c>
      <c r="Q26" s="90" t="s">
        <v>14</v>
      </c>
      <c r="R26" s="90" t="s">
        <v>252</v>
      </c>
      <c r="S26" s="90" t="s">
        <v>253</v>
      </c>
      <c r="T26" s="90" t="s">
        <v>254</v>
      </c>
      <c r="U26" s="90" t="s">
        <v>27</v>
      </c>
      <c r="V26" s="90"/>
      <c r="W26" s="90"/>
      <c r="X26" s="90"/>
      <c r="Y26" s="70"/>
      <c r="Z26" s="138"/>
      <c r="AA26" s="90" t="str">
        <f>$G$26</f>
        <v>Actuaciones de establecimiento de comercio anteriores a la ley 1801/2016 archivadas en la vigencia 2018</v>
      </c>
      <c r="AB26" s="106">
        <f>L26</f>
        <v>31</v>
      </c>
      <c r="AC26" s="137">
        <v>31</v>
      </c>
      <c r="AD26" s="142">
        <f t="shared" si="4"/>
        <v>1</v>
      </c>
      <c r="AE26" s="93" t="s">
        <v>265</v>
      </c>
      <c r="AF26" s="93" t="s">
        <v>256</v>
      </c>
      <c r="AG26" s="90" t="str">
        <f>$G$26</f>
        <v>Actuaciones de establecimiento de comercio anteriores a la ley 1801/2016 archivadas en la vigencia 2018</v>
      </c>
      <c r="AH26" s="89">
        <f t="shared" si="3"/>
        <v>0</v>
      </c>
      <c r="AI26" s="106"/>
      <c r="AJ26" s="128" t="s">
        <v>227</v>
      </c>
      <c r="AK26" s="90" t="s">
        <v>257</v>
      </c>
      <c r="AL26" s="90"/>
      <c r="AM26" s="90" t="str">
        <f>$G$26</f>
        <v>Actuaciones de establecimiento de comercio anteriores a la ley 1801/2016 archivadas en la vigencia 2018</v>
      </c>
      <c r="AN26" s="106">
        <f t="shared" si="0"/>
        <v>22</v>
      </c>
      <c r="AO26" s="106">
        <v>86</v>
      </c>
      <c r="AP26" s="92">
        <v>1</v>
      </c>
      <c r="AQ26" s="90" t="s">
        <v>266</v>
      </c>
      <c r="AR26" s="90" t="s">
        <v>259</v>
      </c>
      <c r="AS26" s="90" t="str">
        <f>$G$26</f>
        <v>Actuaciones de establecimiento de comercio anteriores a la ley 1801/2016 archivadas en la vigencia 2018</v>
      </c>
      <c r="AT26" s="106">
        <f t="shared" si="1"/>
        <v>23</v>
      </c>
      <c r="AU26" s="106">
        <v>6</v>
      </c>
      <c r="AV26" s="92">
        <f t="shared" si="5"/>
        <v>0.2608695652173913</v>
      </c>
      <c r="AW26" s="257" t="s">
        <v>267</v>
      </c>
      <c r="AX26" s="90"/>
      <c r="AY26" s="90" t="str">
        <f>$G$26</f>
        <v>Actuaciones de establecimiento de comercio anteriores a la ley 1801/2016 archivadas en la vigencia 2018</v>
      </c>
      <c r="AZ26" s="121">
        <f t="shared" si="2"/>
        <v>76</v>
      </c>
      <c r="BA26" s="106">
        <f>6+86+27+24</f>
        <v>143</v>
      </c>
      <c r="BB26" s="92">
        <v>1</v>
      </c>
      <c r="BC26" s="139">
        <f t="shared" si="7"/>
        <v>0.01</v>
      </c>
      <c r="BD26" s="70" t="s">
        <v>268</v>
      </c>
    </row>
    <row r="27" spans="1:56" ht="255" customHeight="1" x14ac:dyDescent="0.2">
      <c r="A27" s="82">
        <v>10</v>
      </c>
      <c r="B27" s="100"/>
      <c r="C27" s="143"/>
      <c r="D27" s="110" t="s">
        <v>269</v>
      </c>
      <c r="E27" s="86">
        <v>0.03</v>
      </c>
      <c r="F27" s="87" t="s">
        <v>16</v>
      </c>
      <c r="G27" s="104" t="s">
        <v>270</v>
      </c>
      <c r="H27" s="104" t="s">
        <v>271</v>
      </c>
      <c r="I27" s="87" t="s">
        <v>272</v>
      </c>
      <c r="J27" s="87" t="s">
        <v>8</v>
      </c>
      <c r="K27" s="87" t="s">
        <v>273</v>
      </c>
      <c r="L27" s="121">
        <v>5</v>
      </c>
      <c r="M27" s="121">
        <v>5</v>
      </c>
      <c r="N27" s="121">
        <v>5</v>
      </c>
      <c r="O27" s="121">
        <v>5</v>
      </c>
      <c r="P27" s="121">
        <v>20</v>
      </c>
      <c r="Q27" s="87" t="s">
        <v>14</v>
      </c>
      <c r="R27" s="87" t="s">
        <v>274</v>
      </c>
      <c r="S27" s="87" t="s">
        <v>275</v>
      </c>
      <c r="T27" s="87" t="s">
        <v>276</v>
      </c>
      <c r="U27" s="87"/>
      <c r="V27" s="87"/>
      <c r="W27" s="87"/>
      <c r="X27" s="87"/>
      <c r="Y27" s="70"/>
      <c r="Z27" s="91"/>
      <c r="AA27" s="90" t="str">
        <f>$G$27</f>
        <v>Acciones de Control u Operativos en Materia de Urbanismo Relacionados con la Integridad del Espacio Público Realizados</v>
      </c>
      <c r="AB27" s="106">
        <f t="shared" ref="AB27:AB32" si="8">L27</f>
        <v>5</v>
      </c>
      <c r="AC27" s="106">
        <v>4</v>
      </c>
      <c r="AD27" s="142">
        <f t="shared" si="4"/>
        <v>0.8</v>
      </c>
      <c r="AE27" s="90" t="s">
        <v>277</v>
      </c>
      <c r="AF27" s="93" t="s">
        <v>278</v>
      </c>
      <c r="AG27" s="88" t="str">
        <f>$G$27</f>
        <v>Acciones de Control u Operativos en Materia de Urbanismo Relacionados con la Integridad del Espacio Público Realizados</v>
      </c>
      <c r="AH27" s="123">
        <f t="shared" si="3"/>
        <v>5</v>
      </c>
      <c r="AI27" s="97">
        <v>4</v>
      </c>
      <c r="AJ27" s="144">
        <f>AI27/AH27</f>
        <v>0.8</v>
      </c>
      <c r="AK27" s="87" t="s">
        <v>279</v>
      </c>
      <c r="AL27" s="145" t="s">
        <v>280</v>
      </c>
      <c r="AM27" s="88" t="str">
        <f>$G$27</f>
        <v>Acciones de Control u Operativos en Materia de Urbanismo Relacionados con la Integridad del Espacio Público Realizados</v>
      </c>
      <c r="AN27" s="123">
        <f t="shared" si="0"/>
        <v>5</v>
      </c>
      <c r="AO27" s="97">
        <v>7</v>
      </c>
      <c r="AP27" s="96">
        <v>1</v>
      </c>
      <c r="AQ27" s="87" t="s">
        <v>281</v>
      </c>
      <c r="AR27" s="87" t="s">
        <v>280</v>
      </c>
      <c r="AS27" s="88" t="str">
        <f>$G$27</f>
        <v>Acciones de Control u Operativos en Materia de Urbanismo Relacionados con la Integridad del Espacio Público Realizados</v>
      </c>
      <c r="AT27" s="123">
        <f t="shared" si="1"/>
        <v>5</v>
      </c>
      <c r="AU27" s="97">
        <v>10</v>
      </c>
      <c r="AV27" s="98">
        <f t="shared" si="5"/>
        <v>2</v>
      </c>
      <c r="AW27" s="159" t="s">
        <v>282</v>
      </c>
      <c r="AX27" s="87" t="s">
        <v>280</v>
      </c>
      <c r="AY27" s="88" t="str">
        <f>$G$27</f>
        <v>Acciones de Control u Operativos en Materia de Urbanismo Relacionados con la Integridad del Espacio Público Realizados</v>
      </c>
      <c r="AZ27" s="123">
        <f t="shared" si="2"/>
        <v>20</v>
      </c>
      <c r="BA27" s="97">
        <f>AU27+AO27+AI27+AC27</f>
        <v>25</v>
      </c>
      <c r="BB27" s="96">
        <v>1</v>
      </c>
      <c r="BC27" s="322">
        <f t="shared" si="7"/>
        <v>0.03</v>
      </c>
      <c r="BD27" s="61" t="s">
        <v>283</v>
      </c>
    </row>
    <row r="28" spans="1:56" ht="339" customHeight="1" thickBot="1" x14ac:dyDescent="0.25">
      <c r="A28" s="99">
        <v>11</v>
      </c>
      <c r="B28" s="100"/>
      <c r="C28" s="143"/>
      <c r="D28" s="110" t="s">
        <v>284</v>
      </c>
      <c r="E28" s="86">
        <v>0.03</v>
      </c>
      <c r="F28" s="87" t="s">
        <v>16</v>
      </c>
      <c r="G28" s="104" t="s">
        <v>285</v>
      </c>
      <c r="H28" s="104" t="s">
        <v>286</v>
      </c>
      <c r="I28" s="87" t="s">
        <v>287</v>
      </c>
      <c r="J28" s="87" t="s">
        <v>8</v>
      </c>
      <c r="K28" s="87" t="s">
        <v>288</v>
      </c>
      <c r="L28" s="121">
        <v>8</v>
      </c>
      <c r="M28" s="121">
        <v>11</v>
      </c>
      <c r="N28" s="121">
        <v>11</v>
      </c>
      <c r="O28" s="121">
        <v>12</v>
      </c>
      <c r="P28" s="121">
        <v>42</v>
      </c>
      <c r="Q28" s="87" t="s">
        <v>14</v>
      </c>
      <c r="R28" s="87" t="s">
        <v>289</v>
      </c>
      <c r="S28" s="87" t="s">
        <v>275</v>
      </c>
      <c r="T28" s="87" t="s">
        <v>276</v>
      </c>
      <c r="U28" s="87"/>
      <c r="V28" s="87"/>
      <c r="W28" s="87"/>
      <c r="X28" s="87"/>
      <c r="Y28" s="70"/>
      <c r="Z28" s="91"/>
      <c r="AA28" s="90" t="str">
        <f>$G$28</f>
        <v>Acciones de Control u Operativos en materia de actividad económica Realizados</v>
      </c>
      <c r="AB28" s="106">
        <f t="shared" si="8"/>
        <v>8</v>
      </c>
      <c r="AC28" s="106">
        <v>5</v>
      </c>
      <c r="AD28" s="142">
        <f t="shared" si="4"/>
        <v>0.625</v>
      </c>
      <c r="AE28" s="90" t="s">
        <v>290</v>
      </c>
      <c r="AF28" s="93" t="s">
        <v>278</v>
      </c>
      <c r="AG28" s="88" t="str">
        <f>$G$28</f>
        <v>Acciones de Control u Operativos en materia de actividad económica Realizados</v>
      </c>
      <c r="AH28" s="123">
        <f t="shared" si="3"/>
        <v>11</v>
      </c>
      <c r="AI28" s="97">
        <v>9</v>
      </c>
      <c r="AJ28" s="144">
        <f>AI28/AH28</f>
        <v>0.81818181818181823</v>
      </c>
      <c r="AK28" s="87" t="s">
        <v>291</v>
      </c>
      <c r="AL28" s="145" t="s">
        <v>280</v>
      </c>
      <c r="AM28" s="88" t="str">
        <f>$G$28</f>
        <v>Acciones de Control u Operativos en materia de actividad económica Realizados</v>
      </c>
      <c r="AN28" s="123">
        <f t="shared" si="0"/>
        <v>11</v>
      </c>
      <c r="AO28" s="97">
        <v>15</v>
      </c>
      <c r="AP28" s="96">
        <v>1</v>
      </c>
      <c r="AQ28" s="87" t="s">
        <v>292</v>
      </c>
      <c r="AR28" s="87" t="s">
        <v>280</v>
      </c>
      <c r="AS28" s="88" t="str">
        <f>$G$28</f>
        <v>Acciones de Control u Operativos en materia de actividad económica Realizados</v>
      </c>
      <c r="AT28" s="123">
        <f t="shared" si="1"/>
        <v>12</v>
      </c>
      <c r="AU28" s="97">
        <v>7</v>
      </c>
      <c r="AV28" s="154">
        <f t="shared" ref="AV28:AV33" si="9">AU28/AT28</f>
        <v>0.58333333333333337</v>
      </c>
      <c r="AW28" s="159" t="s">
        <v>293</v>
      </c>
      <c r="AX28" s="87" t="s">
        <v>280</v>
      </c>
      <c r="AY28" s="88" t="str">
        <f>$G$28</f>
        <v>Acciones de Control u Operativos en materia de actividad económica Realizados</v>
      </c>
      <c r="AZ28" s="123">
        <f t="shared" si="2"/>
        <v>42</v>
      </c>
      <c r="BA28" s="97">
        <f>AU28+AO28+AI28+AC28</f>
        <v>36</v>
      </c>
      <c r="BB28" s="154">
        <f t="shared" si="6"/>
        <v>0.8571428571428571</v>
      </c>
      <c r="BC28" s="322">
        <f t="shared" si="7"/>
        <v>2.571428571428571E-2</v>
      </c>
      <c r="BD28" s="61" t="s">
        <v>294</v>
      </c>
    </row>
    <row r="29" spans="1:56" ht="171" customHeight="1" x14ac:dyDescent="0.2">
      <c r="A29" s="82">
        <v>12</v>
      </c>
      <c r="B29" s="100"/>
      <c r="C29" s="143"/>
      <c r="D29" s="110" t="s">
        <v>295</v>
      </c>
      <c r="E29" s="86">
        <v>0.02</v>
      </c>
      <c r="F29" s="87" t="s">
        <v>16</v>
      </c>
      <c r="G29" s="104" t="s">
        <v>296</v>
      </c>
      <c r="H29" s="104" t="s">
        <v>297</v>
      </c>
      <c r="I29" s="87" t="s">
        <v>298</v>
      </c>
      <c r="J29" s="87" t="s">
        <v>8</v>
      </c>
      <c r="K29" s="87" t="s">
        <v>299</v>
      </c>
      <c r="L29" s="121">
        <v>4</v>
      </c>
      <c r="M29" s="121">
        <v>7</v>
      </c>
      <c r="N29" s="121">
        <v>7</v>
      </c>
      <c r="O29" s="121">
        <v>6</v>
      </c>
      <c r="P29" s="121">
        <v>24</v>
      </c>
      <c r="Q29" s="87" t="s">
        <v>14</v>
      </c>
      <c r="R29" s="87" t="s">
        <v>289</v>
      </c>
      <c r="S29" s="87" t="s">
        <v>275</v>
      </c>
      <c r="T29" s="87" t="s">
        <v>276</v>
      </c>
      <c r="U29" s="87"/>
      <c r="V29" s="87"/>
      <c r="W29" s="87"/>
      <c r="X29" s="87"/>
      <c r="Y29" s="70"/>
      <c r="Z29" s="91"/>
      <c r="AA29" s="90" t="str">
        <f>$G$29</f>
        <v>Acciones de control u operativos en materia de urbanismo relacionados con la integridad urbanística Realizados</v>
      </c>
      <c r="AB29" s="106">
        <f t="shared" si="8"/>
        <v>4</v>
      </c>
      <c r="AC29" s="106">
        <v>2</v>
      </c>
      <c r="AD29" s="142">
        <f t="shared" si="4"/>
        <v>0.5</v>
      </c>
      <c r="AE29" s="90" t="s">
        <v>300</v>
      </c>
      <c r="AF29" s="93" t="s">
        <v>278</v>
      </c>
      <c r="AG29" s="88" t="str">
        <f>$G$29</f>
        <v>Acciones de control u operativos en materia de urbanismo relacionados con la integridad urbanística Realizados</v>
      </c>
      <c r="AH29" s="123">
        <f t="shared" si="3"/>
        <v>7</v>
      </c>
      <c r="AI29" s="97">
        <v>5</v>
      </c>
      <c r="AJ29" s="144">
        <f>AI29/AH29</f>
        <v>0.7142857142857143</v>
      </c>
      <c r="AK29" s="146" t="s">
        <v>301</v>
      </c>
      <c r="AL29" s="145" t="s">
        <v>280</v>
      </c>
      <c r="AM29" s="88" t="str">
        <f>$G$29</f>
        <v>Acciones de control u operativos en materia de urbanismo relacionados con la integridad urbanística Realizados</v>
      </c>
      <c r="AN29" s="123">
        <f t="shared" si="0"/>
        <v>7</v>
      </c>
      <c r="AO29" s="97">
        <v>5</v>
      </c>
      <c r="AP29" s="154">
        <f>+AO29/AN29</f>
        <v>0.7142857142857143</v>
      </c>
      <c r="AQ29" s="87" t="s">
        <v>302</v>
      </c>
      <c r="AR29" s="87" t="s">
        <v>280</v>
      </c>
      <c r="AS29" s="88" t="str">
        <f>$G$29</f>
        <v>Acciones de control u operativos en materia de urbanismo relacionados con la integridad urbanística Realizados</v>
      </c>
      <c r="AT29" s="123">
        <f t="shared" si="1"/>
        <v>6</v>
      </c>
      <c r="AU29" s="97">
        <v>8</v>
      </c>
      <c r="AV29" s="96">
        <v>1</v>
      </c>
      <c r="AW29" s="256" t="s">
        <v>303</v>
      </c>
      <c r="AX29" s="87" t="s">
        <v>280</v>
      </c>
      <c r="AY29" s="88" t="str">
        <f>$G$29</f>
        <v>Acciones de control u operativos en materia de urbanismo relacionados con la integridad urbanística Realizados</v>
      </c>
      <c r="AZ29" s="123">
        <f t="shared" si="2"/>
        <v>24</v>
      </c>
      <c r="BA29" s="97">
        <f t="shared" ref="BA29:BA30" si="10">AU29+AO29+AI29+AC29</f>
        <v>20</v>
      </c>
      <c r="BB29" s="154">
        <f t="shared" si="6"/>
        <v>0.83333333333333337</v>
      </c>
      <c r="BC29" s="322">
        <f t="shared" si="7"/>
        <v>1.6666666666666666E-2</v>
      </c>
      <c r="BD29" s="61" t="s">
        <v>304</v>
      </c>
    </row>
    <row r="30" spans="1:56" ht="291.75" customHeight="1" thickBot="1" x14ac:dyDescent="0.25">
      <c r="A30" s="99">
        <v>13</v>
      </c>
      <c r="B30" s="100"/>
      <c r="C30" s="143"/>
      <c r="D30" s="110" t="s">
        <v>305</v>
      </c>
      <c r="E30" s="86">
        <v>0.02</v>
      </c>
      <c r="F30" s="87" t="s">
        <v>16</v>
      </c>
      <c r="G30" s="104" t="s">
        <v>306</v>
      </c>
      <c r="H30" s="104" t="s">
        <v>307</v>
      </c>
      <c r="I30" s="87" t="s">
        <v>298</v>
      </c>
      <c r="J30" s="87" t="s">
        <v>8</v>
      </c>
      <c r="K30" s="87" t="s">
        <v>308</v>
      </c>
      <c r="L30" s="121">
        <v>2</v>
      </c>
      <c r="M30" s="121">
        <v>4</v>
      </c>
      <c r="N30" s="121">
        <v>3</v>
      </c>
      <c r="O30" s="121">
        <v>3</v>
      </c>
      <c r="P30" s="121">
        <v>12</v>
      </c>
      <c r="Q30" s="87" t="s">
        <v>14</v>
      </c>
      <c r="R30" s="87" t="s">
        <v>289</v>
      </c>
      <c r="S30" s="87" t="s">
        <v>275</v>
      </c>
      <c r="T30" s="87" t="s">
        <v>276</v>
      </c>
      <c r="U30" s="87"/>
      <c r="V30" s="87"/>
      <c r="W30" s="87"/>
      <c r="X30" s="87"/>
      <c r="Y30" s="70"/>
      <c r="Z30" s="91"/>
      <c r="AA30" s="90" t="str">
        <f>$G$30</f>
        <v>Acciones de control u operativos en materia de ambiente, minería y relaciones con los animales Realizados</v>
      </c>
      <c r="AB30" s="106">
        <f t="shared" si="8"/>
        <v>2</v>
      </c>
      <c r="AC30" s="106">
        <v>1</v>
      </c>
      <c r="AD30" s="142">
        <f t="shared" si="4"/>
        <v>0.5</v>
      </c>
      <c r="AE30" s="90" t="s">
        <v>309</v>
      </c>
      <c r="AF30" s="93" t="s">
        <v>278</v>
      </c>
      <c r="AG30" s="88" t="str">
        <f>$G$30</f>
        <v>Acciones de control u operativos en materia de ambiente, minería y relaciones con los animales Realizados</v>
      </c>
      <c r="AH30" s="123">
        <f t="shared" si="3"/>
        <v>4</v>
      </c>
      <c r="AI30" s="97">
        <v>6</v>
      </c>
      <c r="AJ30" s="144">
        <v>1</v>
      </c>
      <c r="AK30" s="147" t="s">
        <v>310</v>
      </c>
      <c r="AL30" s="145" t="s">
        <v>280</v>
      </c>
      <c r="AM30" s="88" t="str">
        <f>$G$30</f>
        <v>Acciones de control u operativos en materia de ambiente, minería y relaciones con los animales Realizados</v>
      </c>
      <c r="AN30" s="123">
        <f t="shared" si="0"/>
        <v>3</v>
      </c>
      <c r="AO30" s="97">
        <v>12</v>
      </c>
      <c r="AP30" s="96">
        <v>1</v>
      </c>
      <c r="AQ30" s="87" t="s">
        <v>311</v>
      </c>
      <c r="AR30" s="87" t="s">
        <v>280</v>
      </c>
      <c r="AS30" s="88" t="str">
        <f>$G$30</f>
        <v>Acciones de control u operativos en materia de ambiente, minería y relaciones con los animales Realizados</v>
      </c>
      <c r="AT30" s="123">
        <f t="shared" si="1"/>
        <v>3</v>
      </c>
      <c r="AU30" s="97">
        <v>1</v>
      </c>
      <c r="AV30" s="154">
        <f t="shared" si="9"/>
        <v>0.33333333333333331</v>
      </c>
      <c r="AW30" s="159" t="s">
        <v>312</v>
      </c>
      <c r="AX30" s="87" t="s">
        <v>280</v>
      </c>
      <c r="AY30" s="88" t="str">
        <f>$G$30</f>
        <v>Acciones de control u operativos en materia de ambiente, minería y relaciones con los animales Realizados</v>
      </c>
      <c r="AZ30" s="123">
        <f t="shared" si="2"/>
        <v>12</v>
      </c>
      <c r="BA30" s="97">
        <f t="shared" si="10"/>
        <v>20</v>
      </c>
      <c r="BB30" s="96">
        <v>1</v>
      </c>
      <c r="BC30" s="322">
        <f t="shared" si="7"/>
        <v>0.02</v>
      </c>
      <c r="BD30" s="61" t="s">
        <v>313</v>
      </c>
    </row>
    <row r="31" spans="1:56" ht="141" customHeight="1" x14ac:dyDescent="0.2">
      <c r="A31" s="82">
        <v>14</v>
      </c>
      <c r="B31" s="100"/>
      <c r="C31" s="143"/>
      <c r="D31" s="110" t="s">
        <v>314</v>
      </c>
      <c r="E31" s="86">
        <v>0.02</v>
      </c>
      <c r="F31" s="87" t="s">
        <v>16</v>
      </c>
      <c r="G31" s="104" t="s">
        <v>315</v>
      </c>
      <c r="H31" s="104" t="s">
        <v>316</v>
      </c>
      <c r="I31" s="87" t="s">
        <v>287</v>
      </c>
      <c r="J31" s="87" t="s">
        <v>8</v>
      </c>
      <c r="K31" s="87" t="s">
        <v>317</v>
      </c>
      <c r="L31" s="121">
        <v>2</v>
      </c>
      <c r="M31" s="121">
        <v>2</v>
      </c>
      <c r="N31" s="121">
        <v>3</v>
      </c>
      <c r="O31" s="121">
        <v>3</v>
      </c>
      <c r="P31" s="121">
        <v>10</v>
      </c>
      <c r="Q31" s="87" t="s">
        <v>14</v>
      </c>
      <c r="R31" s="87" t="s">
        <v>289</v>
      </c>
      <c r="S31" s="87" t="s">
        <v>275</v>
      </c>
      <c r="T31" s="87" t="s">
        <v>276</v>
      </c>
      <c r="U31" s="87"/>
      <c r="V31" s="87"/>
      <c r="W31" s="87"/>
      <c r="X31" s="87"/>
      <c r="Y31" s="70"/>
      <c r="Z31" s="91"/>
      <c r="AA31" s="90" t="str">
        <f>$G$31</f>
        <v>Acciones de control u operativos en materia de convivencia relacionados con artículos pirotécnicos y sustancias peligrosas Realizados</v>
      </c>
      <c r="AB31" s="106">
        <f t="shared" si="8"/>
        <v>2</v>
      </c>
      <c r="AC31" s="106">
        <v>0</v>
      </c>
      <c r="AD31" s="107">
        <f t="shared" si="4"/>
        <v>0</v>
      </c>
      <c r="AE31" s="90" t="s">
        <v>318</v>
      </c>
      <c r="AF31" s="93" t="s">
        <v>319</v>
      </c>
      <c r="AG31" s="88" t="str">
        <f>$G$31</f>
        <v>Acciones de control u operativos en materia de convivencia relacionados con artículos pirotécnicos y sustancias peligrosas Realizados</v>
      </c>
      <c r="AH31" s="123">
        <f t="shared" si="3"/>
        <v>2</v>
      </c>
      <c r="AI31" s="97">
        <v>1</v>
      </c>
      <c r="AJ31" s="144">
        <f>AI31/AH31</f>
        <v>0.5</v>
      </c>
      <c r="AK31" s="146" t="s">
        <v>320</v>
      </c>
      <c r="AL31" s="145" t="s">
        <v>280</v>
      </c>
      <c r="AM31" s="88" t="str">
        <f>$G$31</f>
        <v>Acciones de control u operativos en materia de convivencia relacionados con artículos pirotécnicos y sustancias peligrosas Realizados</v>
      </c>
      <c r="AN31" s="123">
        <f t="shared" si="0"/>
        <v>3</v>
      </c>
      <c r="AO31" s="97">
        <v>1</v>
      </c>
      <c r="AP31" s="154">
        <f>AO31/AN31</f>
        <v>0.33333333333333331</v>
      </c>
      <c r="AQ31" s="87" t="s">
        <v>321</v>
      </c>
      <c r="AR31" s="87" t="s">
        <v>280</v>
      </c>
      <c r="AS31" s="88" t="str">
        <f>$G$31</f>
        <v>Acciones de control u operativos en materia de convivencia relacionados con artículos pirotécnicos y sustancias peligrosas Realizados</v>
      </c>
      <c r="AT31" s="123">
        <f t="shared" si="1"/>
        <v>3</v>
      </c>
      <c r="AU31" s="97">
        <v>4</v>
      </c>
      <c r="AV31" s="96">
        <v>1</v>
      </c>
      <c r="AW31" s="159" t="s">
        <v>322</v>
      </c>
      <c r="AX31" s="87" t="s">
        <v>280</v>
      </c>
      <c r="AY31" s="88" t="str">
        <f>$G$31</f>
        <v>Acciones de control u operativos en materia de convivencia relacionados con artículos pirotécnicos y sustancias peligrosas Realizados</v>
      </c>
      <c r="AZ31" s="123">
        <f t="shared" si="2"/>
        <v>10</v>
      </c>
      <c r="BA31" s="97">
        <f>AU31+AO31+AI31+AC31</f>
        <v>6</v>
      </c>
      <c r="BB31" s="154">
        <f t="shared" si="6"/>
        <v>0.6</v>
      </c>
      <c r="BC31" s="322">
        <f t="shared" si="7"/>
        <v>1.2E-2</v>
      </c>
      <c r="BD31" s="61" t="s">
        <v>323</v>
      </c>
    </row>
    <row r="32" spans="1:56" ht="120" customHeight="1" x14ac:dyDescent="0.2">
      <c r="A32" s="99">
        <v>15</v>
      </c>
      <c r="B32" s="100"/>
      <c r="C32" s="143"/>
      <c r="D32" s="148" t="s">
        <v>324</v>
      </c>
      <c r="E32" s="149">
        <v>0.02</v>
      </c>
      <c r="F32" s="87" t="s">
        <v>16</v>
      </c>
      <c r="G32" s="104" t="s">
        <v>325</v>
      </c>
      <c r="H32" s="150" t="s">
        <v>326</v>
      </c>
      <c r="I32" s="87" t="s">
        <v>327</v>
      </c>
      <c r="J32" s="87" t="s">
        <v>8</v>
      </c>
      <c r="K32" s="87" t="s">
        <v>328</v>
      </c>
      <c r="L32" s="89">
        <v>0</v>
      </c>
      <c r="M32" s="89">
        <v>0</v>
      </c>
      <c r="N32" s="89">
        <v>0</v>
      </c>
      <c r="O32" s="89">
        <v>0.85</v>
      </c>
      <c r="P32" s="89">
        <v>0.85</v>
      </c>
      <c r="Q32" s="87" t="s">
        <v>14</v>
      </c>
      <c r="R32" s="87" t="s">
        <v>329</v>
      </c>
      <c r="S32" s="87" t="s">
        <v>253</v>
      </c>
      <c r="T32" s="87" t="s">
        <v>330</v>
      </c>
      <c r="U32" s="87" t="s">
        <v>27</v>
      </c>
      <c r="V32" s="87"/>
      <c r="W32" s="87"/>
      <c r="X32" s="87"/>
      <c r="Y32" s="70"/>
      <c r="Z32" s="91"/>
      <c r="AA32" s="90" t="str">
        <f>$G$32</f>
        <v>Porcentaje de auto que avocan conocimiento</v>
      </c>
      <c r="AB32" s="89">
        <f t="shared" si="8"/>
        <v>0</v>
      </c>
      <c r="AC32" s="89" t="s">
        <v>331</v>
      </c>
      <c r="AD32" s="89" t="s">
        <v>331</v>
      </c>
      <c r="AE32" s="89" t="s">
        <v>331</v>
      </c>
      <c r="AF32" s="89" t="s">
        <v>331</v>
      </c>
      <c r="AG32" s="88" t="str">
        <f>$G$32</f>
        <v>Porcentaje de auto que avocan conocimiento</v>
      </c>
      <c r="AH32" s="94">
        <f t="shared" si="3"/>
        <v>0</v>
      </c>
      <c r="AI32" s="97"/>
      <c r="AJ32" s="128" t="s">
        <v>227</v>
      </c>
      <c r="AK32" s="90" t="s">
        <v>257</v>
      </c>
      <c r="AL32" s="87"/>
      <c r="AM32" s="88" t="str">
        <f>$G$32</f>
        <v>Porcentaje de auto que avocan conocimiento</v>
      </c>
      <c r="AN32" s="94">
        <f t="shared" si="0"/>
        <v>0</v>
      </c>
      <c r="AO32" s="97"/>
      <c r="AP32" s="98" t="s">
        <v>169</v>
      </c>
      <c r="AQ32" s="87" t="s">
        <v>169</v>
      </c>
      <c r="AR32" s="87"/>
      <c r="AS32" s="88" t="str">
        <f>$G$32</f>
        <v>Porcentaje de auto que avocan conocimiento</v>
      </c>
      <c r="AT32" s="94">
        <f t="shared" si="1"/>
        <v>0.85</v>
      </c>
      <c r="AU32" s="95">
        <v>0.94410000000000005</v>
      </c>
      <c r="AV32" s="96">
        <v>1</v>
      </c>
      <c r="AW32" s="159" t="s">
        <v>332</v>
      </c>
      <c r="AX32" s="87"/>
      <c r="AY32" s="88" t="str">
        <f>$G$32</f>
        <v>Porcentaje de auto que avocan conocimiento</v>
      </c>
      <c r="AZ32" s="94">
        <f t="shared" si="2"/>
        <v>0.85</v>
      </c>
      <c r="BA32" s="95">
        <f>+AVERAGE(AU32)</f>
        <v>0.94410000000000005</v>
      </c>
      <c r="BB32" s="154">
        <v>1</v>
      </c>
      <c r="BC32" s="322">
        <f t="shared" si="7"/>
        <v>0.02</v>
      </c>
      <c r="BD32" s="61" t="s">
        <v>333</v>
      </c>
    </row>
    <row r="33" spans="1:56" ht="120" customHeight="1" x14ac:dyDescent="0.2">
      <c r="A33" s="112"/>
      <c r="B33" s="100"/>
      <c r="C33" s="143"/>
      <c r="D33" s="134" t="s">
        <v>334</v>
      </c>
      <c r="E33" s="149">
        <v>0.02</v>
      </c>
      <c r="F33" s="87" t="s">
        <v>16</v>
      </c>
      <c r="G33" s="104" t="s">
        <v>335</v>
      </c>
      <c r="H33" s="151" t="s">
        <v>336</v>
      </c>
      <c r="I33" s="87" t="s">
        <v>327</v>
      </c>
      <c r="J33" s="87" t="s">
        <v>8</v>
      </c>
      <c r="K33" s="87" t="s">
        <v>337</v>
      </c>
      <c r="L33" s="89">
        <v>0</v>
      </c>
      <c r="M33" s="89">
        <v>0</v>
      </c>
      <c r="N33" s="89">
        <v>0</v>
      </c>
      <c r="O33" s="89">
        <v>0.5</v>
      </c>
      <c r="P33" s="89">
        <v>0.5</v>
      </c>
      <c r="Q33" s="87" t="s">
        <v>14</v>
      </c>
      <c r="R33" s="87"/>
      <c r="S33" s="87" t="s">
        <v>338</v>
      </c>
      <c r="T33" s="87"/>
      <c r="U33" s="87" t="s">
        <v>339</v>
      </c>
      <c r="V33" s="87"/>
      <c r="W33" s="87"/>
      <c r="X33" s="87"/>
      <c r="Y33" s="70"/>
      <c r="Z33" s="91"/>
      <c r="AA33" s="90"/>
      <c r="AB33" s="89"/>
      <c r="AC33" s="89"/>
      <c r="AD33" s="92"/>
      <c r="AE33" s="93"/>
      <c r="AF33" s="93"/>
      <c r="AG33" s="88"/>
      <c r="AH33" s="94"/>
      <c r="AI33" s="97"/>
      <c r="AJ33" s="130"/>
      <c r="AK33" s="90" t="s">
        <v>257</v>
      </c>
      <c r="AL33" s="87"/>
      <c r="AM33" s="88"/>
      <c r="AN33" s="89">
        <v>0</v>
      </c>
      <c r="AO33" s="97"/>
      <c r="AP33" s="98" t="s">
        <v>169</v>
      </c>
      <c r="AQ33" s="87" t="s">
        <v>169</v>
      </c>
      <c r="AR33" s="87"/>
      <c r="AS33" s="88"/>
      <c r="AT33" s="94">
        <v>0.5</v>
      </c>
      <c r="AU33" s="95">
        <v>3.3000000000000002E-2</v>
      </c>
      <c r="AV33" s="154">
        <f t="shared" si="9"/>
        <v>6.6000000000000003E-2</v>
      </c>
      <c r="AW33" s="159" t="s">
        <v>340</v>
      </c>
      <c r="AX33" s="87" t="s">
        <v>341</v>
      </c>
      <c r="AY33" s="104" t="s">
        <v>335</v>
      </c>
      <c r="AZ33" s="251">
        <v>0.5</v>
      </c>
      <c r="BA33" s="109">
        <v>3.3000000000000002E-2</v>
      </c>
      <c r="BB33" s="154">
        <f>+BA33/AZ33</f>
        <v>6.6000000000000003E-2</v>
      </c>
      <c r="BC33" s="322">
        <f t="shared" si="7"/>
        <v>1.32E-3</v>
      </c>
      <c r="BD33" s="61" t="s">
        <v>342</v>
      </c>
    </row>
    <row r="34" spans="1:56" ht="93.75" customHeight="1" thickBot="1" x14ac:dyDescent="0.25">
      <c r="A34" s="112"/>
      <c r="B34" s="100"/>
      <c r="C34" s="152"/>
      <c r="D34" s="114" t="s">
        <v>186</v>
      </c>
      <c r="E34" s="103">
        <v>0.18</v>
      </c>
      <c r="F34" s="87"/>
      <c r="G34" s="104"/>
      <c r="H34" s="110"/>
      <c r="I34" s="87"/>
      <c r="J34" s="87"/>
      <c r="K34" s="87"/>
      <c r="L34" s="93"/>
      <c r="M34" s="93"/>
      <c r="N34" s="93"/>
      <c r="O34" s="89"/>
      <c r="P34" s="90"/>
      <c r="Q34" s="87"/>
      <c r="R34" s="87"/>
      <c r="S34" s="119"/>
      <c r="T34" s="119"/>
      <c r="U34" s="87"/>
      <c r="V34" s="87"/>
      <c r="W34" s="87"/>
      <c r="X34" s="87"/>
      <c r="Y34" s="70"/>
      <c r="Z34" s="91"/>
      <c r="AA34" s="90"/>
      <c r="AB34" s="89"/>
      <c r="AC34" s="106"/>
      <c r="AD34" s="107"/>
      <c r="AE34" s="93"/>
      <c r="AF34" s="93"/>
      <c r="AG34" s="88"/>
      <c r="AH34" s="94"/>
      <c r="AI34" s="97"/>
      <c r="AJ34" s="130"/>
      <c r="AK34" s="87"/>
      <c r="AL34" s="87"/>
      <c r="AM34" s="88"/>
      <c r="AN34" s="94"/>
      <c r="AO34" s="97"/>
      <c r="AP34" s="98"/>
      <c r="AQ34" s="87"/>
      <c r="AR34" s="87"/>
      <c r="AS34" s="88"/>
      <c r="AT34" s="94">
        <f t="shared" si="1"/>
        <v>0</v>
      </c>
      <c r="AU34" s="97"/>
      <c r="AV34" s="98"/>
      <c r="AW34" s="159"/>
      <c r="AX34" s="87"/>
      <c r="AY34" s="88"/>
      <c r="AZ34" s="94"/>
      <c r="BA34" s="97"/>
      <c r="BB34" s="98"/>
      <c r="BC34" s="322"/>
      <c r="BD34" s="61"/>
    </row>
    <row r="35" spans="1:56" ht="131.25" customHeight="1" thickBot="1" x14ac:dyDescent="0.25">
      <c r="A35" s="82">
        <v>17</v>
      </c>
      <c r="B35" s="100"/>
      <c r="C35" s="84" t="s">
        <v>343</v>
      </c>
      <c r="D35" s="153" t="s">
        <v>344</v>
      </c>
      <c r="E35" s="154">
        <v>0.01</v>
      </c>
      <c r="F35" s="87" t="s">
        <v>7</v>
      </c>
      <c r="G35" s="104" t="s">
        <v>345</v>
      </c>
      <c r="H35" s="104" t="s">
        <v>346</v>
      </c>
      <c r="I35" s="88" t="s">
        <v>347</v>
      </c>
      <c r="J35" s="88" t="s">
        <v>17</v>
      </c>
      <c r="K35" s="87" t="s">
        <v>348</v>
      </c>
      <c r="L35" s="89">
        <v>0.12</v>
      </c>
      <c r="M35" s="89">
        <v>0.5</v>
      </c>
      <c r="N35" s="89">
        <v>0.75</v>
      </c>
      <c r="O35" s="89">
        <v>0.95</v>
      </c>
      <c r="P35" s="89">
        <f>IF(J35="Constante",AVERAGE(L35,M35,N35,O35),IF(J35="SUMA",(SUM(L35,M35,N35,O35)),IF(J35="creciente",O35,O35)))</f>
        <v>0.95</v>
      </c>
      <c r="Q35" s="87" t="s">
        <v>14</v>
      </c>
      <c r="R35" s="87" t="s">
        <v>349</v>
      </c>
      <c r="S35" s="87" t="s">
        <v>350</v>
      </c>
      <c r="T35" s="87" t="s">
        <v>351</v>
      </c>
      <c r="U35" s="87"/>
      <c r="V35" s="87"/>
      <c r="W35" s="87"/>
      <c r="X35" s="87"/>
      <c r="Y35" s="70"/>
      <c r="Z35" s="91"/>
      <c r="AA35" s="90" t="str">
        <f>$G$35</f>
        <v>Porcentaje de Compromisos del Presupuesto de Inversión Directa Disponible a la Vigencia para el FDL</v>
      </c>
      <c r="AB35" s="89">
        <f t="shared" ref="AB35:AB44" si="11">L35</f>
        <v>0.12</v>
      </c>
      <c r="AC35" s="155">
        <v>0.13969999999999999</v>
      </c>
      <c r="AD35" s="142">
        <v>1</v>
      </c>
      <c r="AE35" s="156" t="s">
        <v>352</v>
      </c>
      <c r="AF35" s="93" t="s">
        <v>353</v>
      </c>
      <c r="AG35" s="88" t="str">
        <f>$G$35</f>
        <v>Porcentaje de Compromisos del Presupuesto de Inversión Directa Disponible a la Vigencia para el FDL</v>
      </c>
      <c r="AH35" s="94">
        <f t="shared" si="3"/>
        <v>0.5</v>
      </c>
      <c r="AI35" s="157">
        <v>0.4088</v>
      </c>
      <c r="AJ35" s="158">
        <f t="shared" ref="AJ35:AJ41" si="12">AI35/AH35</f>
        <v>0.81759999999999999</v>
      </c>
      <c r="AK35" s="87" t="s">
        <v>354</v>
      </c>
      <c r="AL35" s="110" t="s">
        <v>355</v>
      </c>
      <c r="AM35" s="88" t="str">
        <f>$G$35</f>
        <v>Porcentaje de Compromisos del Presupuesto de Inversión Directa Disponible a la Vigencia para el FDL</v>
      </c>
      <c r="AN35" s="94">
        <f t="shared" si="0"/>
        <v>0.75</v>
      </c>
      <c r="AO35" s="109">
        <v>0.14019999999999999</v>
      </c>
      <c r="AP35" s="108">
        <f>+AO35/AN35</f>
        <v>0.18693333333333331</v>
      </c>
      <c r="AQ35" s="159" t="s">
        <v>356</v>
      </c>
      <c r="AR35" s="110" t="s">
        <v>357</v>
      </c>
      <c r="AS35" s="88" t="str">
        <f>$G$35</f>
        <v>Porcentaje de Compromisos del Presupuesto de Inversión Directa Disponible a la Vigencia para el FDL</v>
      </c>
      <c r="AT35" s="94">
        <f t="shared" si="1"/>
        <v>0.95</v>
      </c>
      <c r="AU35" s="300">
        <v>0.98150000000000004</v>
      </c>
      <c r="AV35" s="286">
        <v>1</v>
      </c>
      <c r="AW35" s="253" t="s">
        <v>358</v>
      </c>
      <c r="AX35" s="87" t="s">
        <v>359</v>
      </c>
      <c r="AY35" s="88" t="str">
        <f>$G$35</f>
        <v>Porcentaje de Compromisos del Presupuesto de Inversión Directa Disponible a la Vigencia para el FDL</v>
      </c>
      <c r="AZ35" s="94">
        <f t="shared" si="2"/>
        <v>0.95</v>
      </c>
      <c r="BA35" s="109">
        <v>0.98150000000000004</v>
      </c>
      <c r="BB35" s="96">
        <v>1</v>
      </c>
      <c r="BC35" s="322">
        <f t="shared" ref="BC35:BC44" si="13">BB35*E35</f>
        <v>0.01</v>
      </c>
      <c r="BD35" s="61" t="s">
        <v>360</v>
      </c>
    </row>
    <row r="36" spans="1:56" ht="132.75" customHeight="1" thickBot="1" x14ac:dyDescent="0.25">
      <c r="A36" s="99">
        <v>18</v>
      </c>
      <c r="B36" s="100"/>
      <c r="C36" s="101"/>
      <c r="D36" s="287" t="s">
        <v>361</v>
      </c>
      <c r="E36" s="288">
        <v>0.01</v>
      </c>
      <c r="F36" s="256" t="s">
        <v>16</v>
      </c>
      <c r="G36" s="289" t="s">
        <v>362</v>
      </c>
      <c r="H36" s="289" t="s">
        <v>363</v>
      </c>
      <c r="I36" s="290" t="s">
        <v>347</v>
      </c>
      <c r="J36" s="290" t="s">
        <v>17</v>
      </c>
      <c r="K36" s="256" t="s">
        <v>364</v>
      </c>
      <c r="L36" s="291">
        <v>0.01</v>
      </c>
      <c r="M36" s="291">
        <v>0.05</v>
      </c>
      <c r="N36" s="291">
        <v>0.19</v>
      </c>
      <c r="O36" s="291">
        <v>0.3</v>
      </c>
      <c r="P36" s="291">
        <f>IF(J36="Constante",AVERAGE(L36,M36,N36,O36),IF(J36="SUMA",(SUM(L36,M36,N36,O36)),IF(J36="creciente",O36,O36)))</f>
        <v>0.3</v>
      </c>
      <c r="Q36" s="256" t="s">
        <v>14</v>
      </c>
      <c r="R36" s="256" t="s">
        <v>349</v>
      </c>
      <c r="S36" s="256" t="s">
        <v>350</v>
      </c>
      <c r="T36" s="256" t="s">
        <v>351</v>
      </c>
      <c r="U36" s="256"/>
      <c r="V36" s="256"/>
      <c r="W36" s="256"/>
      <c r="X36" s="256"/>
      <c r="Y36" s="258"/>
      <c r="Z36" s="292"/>
      <c r="AA36" s="226" t="str">
        <f>$G$36</f>
        <v>Porcentaje de Giros de Presupuesto de Inversión Directa Realizados</v>
      </c>
      <c r="AB36" s="291">
        <f t="shared" si="11"/>
        <v>0.01</v>
      </c>
      <c r="AC36" s="293">
        <v>1.6400000000000001E-2</v>
      </c>
      <c r="AD36" s="228">
        <v>1</v>
      </c>
      <c r="AE36" s="294" t="s">
        <v>365</v>
      </c>
      <c r="AF36" s="257" t="s">
        <v>353</v>
      </c>
      <c r="AG36" s="290" t="str">
        <f>$G$36</f>
        <v>Porcentaje de Giros de Presupuesto de Inversión Directa Realizados</v>
      </c>
      <c r="AH36" s="295">
        <f t="shared" si="3"/>
        <v>0.05</v>
      </c>
      <c r="AI36" s="296">
        <v>3.73E-2</v>
      </c>
      <c r="AJ36" s="297">
        <f t="shared" si="12"/>
        <v>0.746</v>
      </c>
      <c r="AK36" s="256" t="s">
        <v>366</v>
      </c>
      <c r="AL36" s="298" t="s">
        <v>355</v>
      </c>
      <c r="AM36" s="290" t="str">
        <f>$G$36</f>
        <v>Porcentaje de Giros de Presupuesto de Inversión Directa Realizados</v>
      </c>
      <c r="AN36" s="295">
        <f t="shared" si="0"/>
        <v>0.19</v>
      </c>
      <c r="AO36" s="255">
        <v>8.2299999999999998E-2</v>
      </c>
      <c r="AP36" s="299">
        <f>+AO36/AN36</f>
        <v>0.43315789473684208</v>
      </c>
      <c r="AQ36" s="160" t="s">
        <v>367</v>
      </c>
      <c r="AR36" s="298" t="s">
        <v>357</v>
      </c>
      <c r="AS36" s="290" t="str">
        <f>$G$36</f>
        <v>Porcentaje de Giros de Presupuesto de Inversión Directa Realizados</v>
      </c>
      <c r="AT36" s="295">
        <f t="shared" si="1"/>
        <v>0.3</v>
      </c>
      <c r="AU36" s="300">
        <v>0.1229</v>
      </c>
      <c r="AV36" s="301">
        <f t="shared" ref="AV36" si="14">AU36/AT36</f>
        <v>0.40966666666666668</v>
      </c>
      <c r="AW36" s="302" t="s">
        <v>368</v>
      </c>
      <c r="AX36" s="256" t="s">
        <v>359</v>
      </c>
      <c r="AY36" s="290" t="str">
        <f>$G$36</f>
        <v>Porcentaje de Giros de Presupuesto de Inversión Directa Realizados</v>
      </c>
      <c r="AZ36" s="295">
        <f t="shared" si="2"/>
        <v>0.3</v>
      </c>
      <c r="BA36" s="255">
        <v>0.1229</v>
      </c>
      <c r="BB36" s="288">
        <f t="shared" ref="BB36:BB44" si="15">BA36/AZ36</f>
        <v>0.40966666666666668</v>
      </c>
      <c r="BC36" s="324">
        <f t="shared" si="13"/>
        <v>4.0966666666666669E-3</v>
      </c>
      <c r="BD36" s="159" t="s">
        <v>369</v>
      </c>
    </row>
    <row r="37" spans="1:56" ht="147" customHeight="1" x14ac:dyDescent="0.2">
      <c r="A37" s="82">
        <v>19</v>
      </c>
      <c r="B37" s="100"/>
      <c r="C37" s="101"/>
      <c r="D37" s="153" t="s">
        <v>370</v>
      </c>
      <c r="E37" s="154">
        <v>0.02</v>
      </c>
      <c r="F37" s="87" t="s">
        <v>16</v>
      </c>
      <c r="G37" s="104" t="s">
        <v>371</v>
      </c>
      <c r="H37" s="104" t="s">
        <v>372</v>
      </c>
      <c r="I37" s="88" t="s">
        <v>347</v>
      </c>
      <c r="J37" s="88" t="s">
        <v>17</v>
      </c>
      <c r="K37" s="87" t="s">
        <v>373</v>
      </c>
      <c r="L37" s="89">
        <v>0.15</v>
      </c>
      <c r="M37" s="89">
        <v>0.25</v>
      </c>
      <c r="N37" s="89">
        <v>0.35</v>
      </c>
      <c r="O37" s="89">
        <v>0.5</v>
      </c>
      <c r="P37" s="89">
        <v>0.5</v>
      </c>
      <c r="Q37" s="87" t="s">
        <v>14</v>
      </c>
      <c r="R37" s="87" t="s">
        <v>349</v>
      </c>
      <c r="S37" s="87" t="s">
        <v>350</v>
      </c>
      <c r="T37" s="87" t="s">
        <v>351</v>
      </c>
      <c r="U37" s="87"/>
      <c r="V37" s="87"/>
      <c r="W37" s="87"/>
      <c r="X37" s="87"/>
      <c r="Y37" s="70"/>
      <c r="Z37" s="91"/>
      <c r="AA37" s="90" t="str">
        <f>$G$37</f>
        <v>Porcentaje de Giros de Presupuesto Comprometido Constituido como Obligaciones por Pagar de la Vigencia 2017 Realizados</v>
      </c>
      <c r="AB37" s="89">
        <f t="shared" si="11"/>
        <v>0.15</v>
      </c>
      <c r="AC37" s="155">
        <v>0.24179999999999999</v>
      </c>
      <c r="AD37" s="92">
        <v>1</v>
      </c>
      <c r="AE37" s="156" t="s">
        <v>374</v>
      </c>
      <c r="AF37" s="93" t="s">
        <v>353</v>
      </c>
      <c r="AG37" s="88" t="str">
        <f>$G$37</f>
        <v>Porcentaje de Giros de Presupuesto Comprometido Constituido como Obligaciones por Pagar de la Vigencia 2017 Realizados</v>
      </c>
      <c r="AH37" s="94">
        <f t="shared" si="3"/>
        <v>0.25</v>
      </c>
      <c r="AI37" s="157">
        <v>0.22900000000000001</v>
      </c>
      <c r="AJ37" s="144">
        <f t="shared" si="12"/>
        <v>0.91600000000000004</v>
      </c>
      <c r="AK37" s="161" t="s">
        <v>375</v>
      </c>
      <c r="AL37" s="110" t="s">
        <v>355</v>
      </c>
      <c r="AM37" s="88" t="str">
        <f>$G$37</f>
        <v>Porcentaje de Giros de Presupuesto Comprometido Constituido como Obligaciones por Pagar de la Vigencia 2017 Realizados</v>
      </c>
      <c r="AN37" s="94">
        <f t="shared" si="0"/>
        <v>0.35</v>
      </c>
      <c r="AO37" s="109">
        <v>0.47470000000000001</v>
      </c>
      <c r="AP37" s="154">
        <v>1</v>
      </c>
      <c r="AQ37" s="160" t="s">
        <v>376</v>
      </c>
      <c r="AR37" s="110" t="s">
        <v>357</v>
      </c>
      <c r="AS37" s="88" t="str">
        <f>$G$37</f>
        <v>Porcentaje de Giros de Presupuesto Comprometido Constituido como Obligaciones por Pagar de la Vigencia 2017 Realizados</v>
      </c>
      <c r="AT37" s="94">
        <f t="shared" si="1"/>
        <v>0.5</v>
      </c>
      <c r="AU37" s="300">
        <v>0.67920000000000003</v>
      </c>
      <c r="AV37" s="286">
        <v>1</v>
      </c>
      <c r="AW37" s="254" t="s">
        <v>377</v>
      </c>
      <c r="AX37" s="87" t="s">
        <v>359</v>
      </c>
      <c r="AY37" s="88" t="str">
        <f>$G$37</f>
        <v>Porcentaje de Giros de Presupuesto Comprometido Constituido como Obligaciones por Pagar de la Vigencia 2017 Realizados</v>
      </c>
      <c r="AZ37" s="94">
        <f t="shared" si="2"/>
        <v>0.5</v>
      </c>
      <c r="BA37" s="97">
        <v>67.92</v>
      </c>
      <c r="BB37" s="96">
        <v>1</v>
      </c>
      <c r="BC37" s="322">
        <f t="shared" si="13"/>
        <v>0.02</v>
      </c>
      <c r="BD37" s="61" t="s">
        <v>378</v>
      </c>
    </row>
    <row r="38" spans="1:56" ht="171.75" customHeight="1" thickBot="1" x14ac:dyDescent="0.25">
      <c r="A38" s="99">
        <v>20</v>
      </c>
      <c r="B38" s="100"/>
      <c r="C38" s="101"/>
      <c r="D38" s="153" t="s">
        <v>379</v>
      </c>
      <c r="E38" s="154">
        <v>0.02</v>
      </c>
      <c r="F38" s="87" t="s">
        <v>16</v>
      </c>
      <c r="G38" s="104" t="s">
        <v>380</v>
      </c>
      <c r="H38" s="104" t="s">
        <v>381</v>
      </c>
      <c r="I38" s="88" t="s">
        <v>382</v>
      </c>
      <c r="J38" s="88" t="s">
        <v>8</v>
      </c>
      <c r="K38" s="88" t="s">
        <v>383</v>
      </c>
      <c r="L38" s="89">
        <v>0</v>
      </c>
      <c r="M38" s="89">
        <v>0.3</v>
      </c>
      <c r="N38" s="89">
        <v>0.5</v>
      </c>
      <c r="O38" s="89">
        <v>0.2</v>
      </c>
      <c r="P38" s="89">
        <v>1</v>
      </c>
      <c r="Q38" s="104" t="s">
        <v>14</v>
      </c>
      <c r="R38" s="104" t="s">
        <v>384</v>
      </c>
      <c r="S38" s="104" t="s">
        <v>385</v>
      </c>
      <c r="T38" s="88" t="s">
        <v>384</v>
      </c>
      <c r="U38" s="87"/>
      <c r="V38" s="87"/>
      <c r="W38" s="87"/>
      <c r="X38" s="87"/>
      <c r="Y38" s="70"/>
      <c r="Z38" s="91"/>
      <c r="AA38" s="90" t="str">
        <f>$G$38</f>
        <v>Porcentaje de Procesos Contractuales de Malla Vial y Parques de la Vigencia 2018 Realizados Utilizando los Pliegos Tipo</v>
      </c>
      <c r="AB38" s="89">
        <f t="shared" si="11"/>
        <v>0</v>
      </c>
      <c r="AC38" s="106">
        <v>0</v>
      </c>
      <c r="AD38" s="107" t="s">
        <v>169</v>
      </c>
      <c r="AE38" s="93" t="s">
        <v>386</v>
      </c>
      <c r="AF38" s="93" t="s">
        <v>319</v>
      </c>
      <c r="AG38" s="88" t="str">
        <f>$G$38</f>
        <v>Porcentaje de Procesos Contractuales de Malla Vial y Parques de la Vigencia 2018 Realizados Utilizando los Pliegos Tipo</v>
      </c>
      <c r="AH38" s="94">
        <f t="shared" si="3"/>
        <v>0.3</v>
      </c>
      <c r="AI38" s="95">
        <v>0.3</v>
      </c>
      <c r="AJ38" s="144">
        <f t="shared" si="12"/>
        <v>1</v>
      </c>
      <c r="AK38" s="87" t="s">
        <v>387</v>
      </c>
      <c r="AL38" s="85" t="s">
        <v>388</v>
      </c>
      <c r="AM38" s="88" t="str">
        <f>$G$38</f>
        <v>Porcentaje de Procesos Contractuales de Malla Vial y Parques de la Vigencia 2018 Realizados Utilizando los Pliegos Tipo</v>
      </c>
      <c r="AN38" s="94">
        <f t="shared" si="0"/>
        <v>0.5</v>
      </c>
      <c r="AO38" s="95">
        <v>0.5</v>
      </c>
      <c r="AP38" s="154">
        <f t="shared" ref="AP38:AP44" si="16">AO38/AN38</f>
        <v>1</v>
      </c>
      <c r="AQ38" s="87" t="s">
        <v>389</v>
      </c>
      <c r="AR38" s="87" t="s">
        <v>390</v>
      </c>
      <c r="AS38" s="88" t="str">
        <f>$G$38</f>
        <v>Porcentaje de Procesos Contractuales de Malla Vial y Parques de la Vigencia 2018 Realizados Utilizando los Pliegos Tipo</v>
      </c>
      <c r="AT38" s="94">
        <f t="shared" si="1"/>
        <v>0.2</v>
      </c>
      <c r="AU38" s="95">
        <v>0.2</v>
      </c>
      <c r="AV38" s="154">
        <f t="shared" ref="AV38:AV44" si="17">AU38/AT38</f>
        <v>1</v>
      </c>
      <c r="AW38" s="159" t="s">
        <v>391</v>
      </c>
      <c r="AX38" s="87" t="s">
        <v>392</v>
      </c>
      <c r="AY38" s="88" t="str">
        <f>$G$38</f>
        <v>Porcentaje de Procesos Contractuales de Malla Vial y Parques de la Vigencia 2018 Realizados Utilizando los Pliegos Tipo</v>
      </c>
      <c r="AZ38" s="94">
        <f t="shared" si="2"/>
        <v>1</v>
      </c>
      <c r="BA38" s="95">
        <f>+AU38+AO38+AI38+AC38</f>
        <v>1</v>
      </c>
      <c r="BB38" s="154">
        <f t="shared" si="15"/>
        <v>1</v>
      </c>
      <c r="BC38" s="322">
        <f t="shared" si="13"/>
        <v>0.02</v>
      </c>
      <c r="BD38" s="61" t="s">
        <v>393</v>
      </c>
    </row>
    <row r="39" spans="1:56" ht="301.5" customHeight="1" x14ac:dyDescent="0.2">
      <c r="A39" s="82">
        <v>21</v>
      </c>
      <c r="B39" s="100"/>
      <c r="C39" s="101"/>
      <c r="D39" s="153" t="s">
        <v>394</v>
      </c>
      <c r="E39" s="154">
        <v>0.04</v>
      </c>
      <c r="F39" s="87" t="s">
        <v>16</v>
      </c>
      <c r="G39" s="104" t="s">
        <v>395</v>
      </c>
      <c r="H39" s="104" t="s">
        <v>396</v>
      </c>
      <c r="I39" s="88" t="s">
        <v>397</v>
      </c>
      <c r="J39" s="88" t="s">
        <v>13</v>
      </c>
      <c r="K39" s="88" t="s">
        <v>398</v>
      </c>
      <c r="L39" s="89">
        <v>1</v>
      </c>
      <c r="M39" s="89">
        <v>1</v>
      </c>
      <c r="N39" s="89">
        <v>1</v>
      </c>
      <c r="O39" s="89">
        <v>1</v>
      </c>
      <c r="P39" s="89">
        <f>IF(J39="Constante",AVERAGE(L39,M39,N39,O39),IF(J39="SUMA",(SUM(L39,M39,N39,O39)),IF(J39="creciente",O39,O39)))</f>
        <v>1</v>
      </c>
      <c r="Q39" s="87" t="s">
        <v>14</v>
      </c>
      <c r="R39" s="87" t="s">
        <v>399</v>
      </c>
      <c r="S39" s="104" t="s">
        <v>400</v>
      </c>
      <c r="T39" s="87" t="s">
        <v>399</v>
      </c>
      <c r="U39" s="87"/>
      <c r="V39" s="87"/>
      <c r="W39" s="87"/>
      <c r="X39" s="87"/>
      <c r="Y39" s="70"/>
      <c r="Z39" s="91"/>
      <c r="AA39" s="90" t="str">
        <f>$G$39</f>
        <v>Porcentaje de Publicación de los Procesos Contractuales del FDL y Modificaciones Contractuales Realizado</v>
      </c>
      <c r="AB39" s="89">
        <f t="shared" si="11"/>
        <v>1</v>
      </c>
      <c r="AC39" s="89">
        <v>1</v>
      </c>
      <c r="AD39" s="92">
        <f>AC39/AB39</f>
        <v>1</v>
      </c>
      <c r="AE39" s="93" t="s">
        <v>401</v>
      </c>
      <c r="AF39" s="93" t="s">
        <v>402</v>
      </c>
      <c r="AG39" s="88" t="str">
        <f>$G$39</f>
        <v>Porcentaje de Publicación de los Procesos Contractuales del FDL y Modificaciones Contractuales Realizado</v>
      </c>
      <c r="AH39" s="94">
        <f t="shared" si="3"/>
        <v>1</v>
      </c>
      <c r="AI39" s="95">
        <v>1</v>
      </c>
      <c r="AJ39" s="144">
        <f t="shared" si="12"/>
        <v>1</v>
      </c>
      <c r="AK39" s="87" t="s">
        <v>403</v>
      </c>
      <c r="AL39" s="87" t="s">
        <v>404</v>
      </c>
      <c r="AM39" s="88" t="str">
        <f>$G$39</f>
        <v>Porcentaje de Publicación de los Procesos Contractuales del FDL y Modificaciones Contractuales Realizado</v>
      </c>
      <c r="AN39" s="94">
        <f t="shared" si="0"/>
        <v>1</v>
      </c>
      <c r="AO39" s="95">
        <v>1</v>
      </c>
      <c r="AP39" s="154">
        <f t="shared" si="16"/>
        <v>1</v>
      </c>
      <c r="AQ39" s="87" t="s">
        <v>405</v>
      </c>
      <c r="AR39" s="87" t="s">
        <v>406</v>
      </c>
      <c r="AS39" s="88" t="str">
        <f>$G$39</f>
        <v>Porcentaje de Publicación de los Procesos Contractuales del FDL y Modificaciones Contractuales Realizado</v>
      </c>
      <c r="AT39" s="94">
        <f t="shared" si="1"/>
        <v>1</v>
      </c>
      <c r="AU39" s="95">
        <v>1</v>
      </c>
      <c r="AV39" s="154">
        <f t="shared" si="17"/>
        <v>1</v>
      </c>
      <c r="AW39" s="159" t="s">
        <v>407</v>
      </c>
      <c r="AX39" s="87" t="s">
        <v>406</v>
      </c>
      <c r="AY39" s="88" t="str">
        <f>$G$39</f>
        <v>Porcentaje de Publicación de los Procesos Contractuales del FDL y Modificaciones Contractuales Realizado</v>
      </c>
      <c r="AZ39" s="94">
        <f t="shared" si="2"/>
        <v>1</v>
      </c>
      <c r="BA39" s="95">
        <v>1</v>
      </c>
      <c r="BB39" s="154">
        <f t="shared" si="15"/>
        <v>1</v>
      </c>
      <c r="BC39" s="322">
        <f t="shared" si="13"/>
        <v>0.04</v>
      </c>
      <c r="BD39" s="61" t="s">
        <v>408</v>
      </c>
    </row>
    <row r="40" spans="1:56" ht="172.5" customHeight="1" thickBot="1" x14ac:dyDescent="0.25">
      <c r="A40" s="99">
        <v>22</v>
      </c>
      <c r="B40" s="100"/>
      <c r="C40" s="101"/>
      <c r="D40" s="153" t="s">
        <v>409</v>
      </c>
      <c r="E40" s="154">
        <v>0.02</v>
      </c>
      <c r="F40" s="87" t="s">
        <v>16</v>
      </c>
      <c r="G40" s="104" t="s">
        <v>410</v>
      </c>
      <c r="H40" s="104" t="s">
        <v>410</v>
      </c>
      <c r="I40" s="88" t="s">
        <v>411</v>
      </c>
      <c r="J40" s="87" t="s">
        <v>17</v>
      </c>
      <c r="K40" s="87" t="s">
        <v>412</v>
      </c>
      <c r="L40" s="89">
        <v>0.01</v>
      </c>
      <c r="M40" s="89">
        <v>0.05</v>
      </c>
      <c r="N40" s="89">
        <v>0.5</v>
      </c>
      <c r="O40" s="89">
        <v>0.8</v>
      </c>
      <c r="P40" s="89">
        <v>0.8</v>
      </c>
      <c r="Q40" s="87" t="s">
        <v>14</v>
      </c>
      <c r="R40" s="87" t="s">
        <v>413</v>
      </c>
      <c r="S40" s="104" t="s">
        <v>400</v>
      </c>
      <c r="T40" s="87" t="s">
        <v>399</v>
      </c>
      <c r="U40" s="87"/>
      <c r="V40" s="87"/>
      <c r="W40" s="87"/>
      <c r="X40" s="87"/>
      <c r="Y40" s="70"/>
      <c r="Z40" s="91"/>
      <c r="AA40" s="90" t="str">
        <f>$G$40</f>
        <v>Porcentaje de bienes de características técnicas uniformes de común utilización adquiridos a través del portal CCE</v>
      </c>
      <c r="AB40" s="89">
        <f t="shared" si="11"/>
        <v>0.01</v>
      </c>
      <c r="AC40" s="89">
        <v>0.01</v>
      </c>
      <c r="AD40" s="92">
        <f>AC40/AB40</f>
        <v>1</v>
      </c>
      <c r="AE40" s="93" t="s">
        <v>414</v>
      </c>
      <c r="AF40" s="93" t="s">
        <v>415</v>
      </c>
      <c r="AG40" s="88" t="str">
        <f>$G$40</f>
        <v>Porcentaje de bienes de características técnicas uniformes de común utilización adquiridos a través del portal CCE</v>
      </c>
      <c r="AH40" s="94">
        <f t="shared" si="3"/>
        <v>0.05</v>
      </c>
      <c r="AI40" s="95">
        <v>0</v>
      </c>
      <c r="AJ40" s="128">
        <v>0</v>
      </c>
      <c r="AK40" s="87" t="s">
        <v>416</v>
      </c>
      <c r="AL40" s="87" t="s">
        <v>417</v>
      </c>
      <c r="AM40" s="88" t="str">
        <f>$G$40</f>
        <v>Porcentaje de bienes de características técnicas uniformes de común utilización adquiridos a través del portal CCE</v>
      </c>
      <c r="AN40" s="94">
        <f t="shared" si="0"/>
        <v>0.5</v>
      </c>
      <c r="AO40" s="95">
        <v>0.5</v>
      </c>
      <c r="AP40" s="154">
        <f t="shared" si="16"/>
        <v>1</v>
      </c>
      <c r="AQ40" s="87" t="s">
        <v>418</v>
      </c>
      <c r="AR40" s="87" t="s">
        <v>419</v>
      </c>
      <c r="AS40" s="88" t="str">
        <f>$G$40</f>
        <v>Porcentaje de bienes de características técnicas uniformes de común utilización adquiridos a través del portal CCE</v>
      </c>
      <c r="AT40" s="94">
        <f t="shared" si="1"/>
        <v>0.8</v>
      </c>
      <c r="AU40" s="95">
        <v>0.8</v>
      </c>
      <c r="AV40" s="96">
        <v>1</v>
      </c>
      <c r="AW40" s="159" t="s">
        <v>420</v>
      </c>
      <c r="AX40" s="87" t="s">
        <v>406</v>
      </c>
      <c r="AY40" s="88" t="str">
        <f>$G$40</f>
        <v>Porcentaje de bienes de características técnicas uniformes de común utilización adquiridos a través del portal CCE</v>
      </c>
      <c r="AZ40" s="94">
        <f t="shared" si="2"/>
        <v>0.8</v>
      </c>
      <c r="BA40" s="95">
        <v>0.8</v>
      </c>
      <c r="BB40" s="154">
        <f t="shared" si="15"/>
        <v>1</v>
      </c>
      <c r="BC40" s="322">
        <f t="shared" si="13"/>
        <v>0.02</v>
      </c>
      <c r="BD40" s="61" t="s">
        <v>421</v>
      </c>
    </row>
    <row r="41" spans="1:56" ht="409.6" customHeight="1" x14ac:dyDescent="0.2">
      <c r="A41" s="82">
        <v>23</v>
      </c>
      <c r="B41" s="100"/>
      <c r="C41" s="101"/>
      <c r="D41" s="153" t="s">
        <v>422</v>
      </c>
      <c r="E41" s="154">
        <v>0.02</v>
      </c>
      <c r="F41" s="87" t="s">
        <v>16</v>
      </c>
      <c r="G41" s="104" t="s">
        <v>423</v>
      </c>
      <c r="H41" s="104" t="s">
        <v>424</v>
      </c>
      <c r="I41" s="88" t="s">
        <v>425</v>
      </c>
      <c r="J41" s="88" t="s">
        <v>13</v>
      </c>
      <c r="K41" s="87" t="s">
        <v>426</v>
      </c>
      <c r="L41" s="89">
        <v>1</v>
      </c>
      <c r="M41" s="89">
        <v>1</v>
      </c>
      <c r="N41" s="89">
        <v>1</v>
      </c>
      <c r="O41" s="89">
        <v>1</v>
      </c>
      <c r="P41" s="89">
        <v>1</v>
      </c>
      <c r="Q41" s="87" t="s">
        <v>14</v>
      </c>
      <c r="R41" s="87" t="s">
        <v>427</v>
      </c>
      <c r="S41" s="87" t="s">
        <v>428</v>
      </c>
      <c r="T41" s="87" t="s">
        <v>429</v>
      </c>
      <c r="U41" s="87"/>
      <c r="V41" s="87"/>
      <c r="W41" s="87"/>
      <c r="X41" s="87"/>
      <c r="Y41" s="70"/>
      <c r="Z41" s="91"/>
      <c r="AA41" s="90" t="str">
        <f>$G$41</f>
        <v>Porcentaje de Lineamientos Establecidos en la Directiva 12 de 2016 o Aquella que la Modifique Aplicados</v>
      </c>
      <c r="AB41" s="89">
        <f t="shared" si="11"/>
        <v>1</v>
      </c>
      <c r="AC41" s="89">
        <v>1</v>
      </c>
      <c r="AD41" s="92">
        <f>AC41/AB41</f>
        <v>1</v>
      </c>
      <c r="AE41" s="93" t="s">
        <v>430</v>
      </c>
      <c r="AF41" s="93" t="s">
        <v>431</v>
      </c>
      <c r="AG41" s="88" t="str">
        <f>$G$41</f>
        <v>Porcentaje de Lineamientos Establecidos en la Directiva 12 de 2016 o Aquella que la Modifique Aplicados</v>
      </c>
      <c r="AH41" s="94">
        <f t="shared" si="3"/>
        <v>1</v>
      </c>
      <c r="AI41" s="95">
        <v>1</v>
      </c>
      <c r="AJ41" s="144">
        <f t="shared" si="12"/>
        <v>1</v>
      </c>
      <c r="AK41" s="61" t="s">
        <v>432</v>
      </c>
      <c r="AL41" s="87" t="s">
        <v>433</v>
      </c>
      <c r="AM41" s="88" t="str">
        <f>$G$41</f>
        <v>Porcentaje de Lineamientos Establecidos en la Directiva 12 de 2016 o Aquella que la Modifique Aplicados</v>
      </c>
      <c r="AN41" s="94">
        <f t="shared" si="0"/>
        <v>1</v>
      </c>
      <c r="AO41" s="95">
        <v>1</v>
      </c>
      <c r="AP41" s="154">
        <f t="shared" si="16"/>
        <v>1</v>
      </c>
      <c r="AQ41" s="162" t="s">
        <v>434</v>
      </c>
      <c r="AR41" s="87" t="s">
        <v>435</v>
      </c>
      <c r="AS41" s="88" t="str">
        <f>$G$41</f>
        <v>Porcentaje de Lineamientos Establecidos en la Directiva 12 de 2016 o Aquella que la Modifique Aplicados</v>
      </c>
      <c r="AT41" s="94">
        <f t="shared" si="1"/>
        <v>1</v>
      </c>
      <c r="AU41" s="95">
        <v>1</v>
      </c>
      <c r="AV41" s="96">
        <v>1</v>
      </c>
      <c r="AW41" s="159" t="s">
        <v>436</v>
      </c>
      <c r="AX41" s="87" t="s">
        <v>435</v>
      </c>
      <c r="AY41" s="88" t="str">
        <f>$G$41</f>
        <v>Porcentaje de Lineamientos Establecidos en la Directiva 12 de 2016 o Aquella que la Modifique Aplicados</v>
      </c>
      <c r="AZ41" s="94">
        <f t="shared" si="2"/>
        <v>1</v>
      </c>
      <c r="BA41" s="95">
        <v>1</v>
      </c>
      <c r="BB41" s="96">
        <v>1</v>
      </c>
      <c r="BC41" s="322">
        <f t="shared" si="13"/>
        <v>0.02</v>
      </c>
      <c r="BD41" s="61" t="s">
        <v>437</v>
      </c>
    </row>
    <row r="42" spans="1:56" s="71" customFormat="1" ht="122.25" customHeight="1" thickBot="1" x14ac:dyDescent="0.25">
      <c r="A42" s="140">
        <v>24</v>
      </c>
      <c r="B42" s="132"/>
      <c r="C42" s="163"/>
      <c r="D42" s="164" t="s">
        <v>438</v>
      </c>
      <c r="E42" s="92">
        <v>0.01</v>
      </c>
      <c r="F42" s="90" t="s">
        <v>16</v>
      </c>
      <c r="G42" s="136" t="s">
        <v>439</v>
      </c>
      <c r="H42" s="90" t="s">
        <v>440</v>
      </c>
      <c r="I42" s="90" t="s">
        <v>441</v>
      </c>
      <c r="J42" s="90" t="s">
        <v>13</v>
      </c>
      <c r="K42" s="90" t="s">
        <v>442</v>
      </c>
      <c r="L42" s="89">
        <v>1</v>
      </c>
      <c r="M42" s="89">
        <v>1</v>
      </c>
      <c r="N42" s="89">
        <v>1</v>
      </c>
      <c r="O42" s="89">
        <v>1</v>
      </c>
      <c r="P42" s="89">
        <v>1</v>
      </c>
      <c r="Q42" s="90" t="s">
        <v>14</v>
      </c>
      <c r="R42" s="90" t="s">
        <v>443</v>
      </c>
      <c r="S42" s="136" t="s">
        <v>400</v>
      </c>
      <c r="T42" s="90" t="s">
        <v>443</v>
      </c>
      <c r="U42" s="90"/>
      <c r="V42" s="90"/>
      <c r="W42" s="90"/>
      <c r="X42" s="90"/>
      <c r="Y42" s="70"/>
      <c r="Z42" s="138"/>
      <c r="AA42" s="90" t="str">
        <f>$G$42</f>
        <v>Porcentaje de Ejecución del Plan de Implementación del SIPSE Local</v>
      </c>
      <c r="AB42" s="89">
        <f t="shared" si="11"/>
        <v>1</v>
      </c>
      <c r="AC42" s="106">
        <v>0</v>
      </c>
      <c r="AD42" s="107"/>
      <c r="AE42" s="93" t="s">
        <v>444</v>
      </c>
      <c r="AF42" s="93"/>
      <c r="AG42" s="90" t="str">
        <f>$G$42</f>
        <v>Porcentaje de Ejecución del Plan de Implementación del SIPSE Local</v>
      </c>
      <c r="AH42" s="89">
        <v>1</v>
      </c>
      <c r="AI42" s="89">
        <v>1</v>
      </c>
      <c r="AJ42" s="89">
        <v>1</v>
      </c>
      <c r="AK42" s="90" t="s">
        <v>445</v>
      </c>
      <c r="AL42" s="90" t="s">
        <v>446</v>
      </c>
      <c r="AM42" s="90" t="str">
        <f>$G$42</f>
        <v>Porcentaje de Ejecución del Plan de Implementación del SIPSE Local</v>
      </c>
      <c r="AN42" s="89">
        <f t="shared" si="0"/>
        <v>1</v>
      </c>
      <c r="AO42" s="89">
        <v>0.98</v>
      </c>
      <c r="AP42" s="142">
        <f>AO42/AN42</f>
        <v>0.98</v>
      </c>
      <c r="AQ42" s="90" t="s">
        <v>447</v>
      </c>
      <c r="AR42" s="90"/>
      <c r="AS42" s="90" t="str">
        <f>$G$42</f>
        <v>Porcentaje de Ejecución del Plan de Implementación del SIPSE Local</v>
      </c>
      <c r="AT42" s="89">
        <f t="shared" si="1"/>
        <v>1</v>
      </c>
      <c r="AU42" s="89">
        <v>1</v>
      </c>
      <c r="AV42" s="142">
        <v>1</v>
      </c>
      <c r="AW42" s="258" t="s">
        <v>448</v>
      </c>
      <c r="AX42" s="90"/>
      <c r="AY42" s="90" t="str">
        <f>$G$42</f>
        <v>Porcentaje de Ejecución del Plan de Implementación del SIPSE Local</v>
      </c>
      <c r="AZ42" s="89">
        <f t="shared" si="2"/>
        <v>1</v>
      </c>
      <c r="BA42" s="89">
        <v>0.99</v>
      </c>
      <c r="BB42" s="92">
        <f t="shared" si="15"/>
        <v>0.99</v>
      </c>
      <c r="BC42" s="139">
        <f t="shared" si="13"/>
        <v>9.9000000000000008E-3</v>
      </c>
      <c r="BD42" s="258" t="s">
        <v>449</v>
      </c>
    </row>
    <row r="43" spans="1:56" s="71" customFormat="1" ht="129" customHeight="1" x14ac:dyDescent="0.2">
      <c r="A43" s="131">
        <v>25</v>
      </c>
      <c r="B43" s="132"/>
      <c r="C43" s="163"/>
      <c r="D43" s="165" t="s">
        <v>450</v>
      </c>
      <c r="E43" s="166">
        <v>0.01</v>
      </c>
      <c r="F43" s="90" t="s">
        <v>16</v>
      </c>
      <c r="G43" s="136" t="s">
        <v>451</v>
      </c>
      <c r="H43" s="90" t="s">
        <v>452</v>
      </c>
      <c r="I43" s="90" t="s">
        <v>453</v>
      </c>
      <c r="J43" s="90" t="s">
        <v>8</v>
      </c>
      <c r="K43" s="90" t="s">
        <v>454</v>
      </c>
      <c r="L43" s="89">
        <v>1</v>
      </c>
      <c r="M43" s="89">
        <v>1</v>
      </c>
      <c r="N43" s="89">
        <v>1</v>
      </c>
      <c r="O43" s="89">
        <v>1</v>
      </c>
      <c r="P43" s="89">
        <v>1</v>
      </c>
      <c r="Q43" s="90" t="s">
        <v>14</v>
      </c>
      <c r="R43" s="90" t="s">
        <v>455</v>
      </c>
      <c r="S43" s="90" t="s">
        <v>456</v>
      </c>
      <c r="T43" s="90" t="s">
        <v>457</v>
      </c>
      <c r="U43" s="90"/>
      <c r="V43" s="90"/>
      <c r="W43" s="90"/>
      <c r="X43" s="90"/>
      <c r="Y43" s="70"/>
      <c r="Z43" s="138"/>
      <c r="AA43" s="90" t="str">
        <f>$G$43</f>
        <v>Porcentaje de asistencia a las jornadas programadas por la Dirección Financiera de la SDG</v>
      </c>
      <c r="AB43" s="89">
        <f t="shared" si="11"/>
        <v>1</v>
      </c>
      <c r="AC43" s="166">
        <v>1</v>
      </c>
      <c r="AD43" s="142">
        <f>AC43/AB43</f>
        <v>1</v>
      </c>
      <c r="AE43" s="93" t="s">
        <v>458</v>
      </c>
      <c r="AF43" s="93" t="s">
        <v>459</v>
      </c>
      <c r="AG43" s="90" t="str">
        <f>$G$43</f>
        <v>Porcentaje de asistencia a las jornadas programadas por la Dirección Financiera de la SDG</v>
      </c>
      <c r="AH43" s="89">
        <f t="shared" si="3"/>
        <v>1</v>
      </c>
      <c r="AI43" s="89">
        <v>1</v>
      </c>
      <c r="AJ43" s="89">
        <v>1</v>
      </c>
      <c r="AK43" s="87" t="s">
        <v>460</v>
      </c>
      <c r="AL43" s="90" t="s">
        <v>461</v>
      </c>
      <c r="AM43" s="90" t="str">
        <f>$G$43</f>
        <v>Porcentaje de asistencia a las jornadas programadas por la Dirección Financiera de la SDG</v>
      </c>
      <c r="AN43" s="89">
        <f t="shared" si="0"/>
        <v>1</v>
      </c>
      <c r="AO43" s="89">
        <v>1</v>
      </c>
      <c r="AP43" s="142">
        <v>1</v>
      </c>
      <c r="AQ43" s="90" t="s">
        <v>462</v>
      </c>
      <c r="AR43" s="90" t="s">
        <v>463</v>
      </c>
      <c r="AS43" s="90" t="str">
        <f>$G$43</f>
        <v>Porcentaje de asistencia a las jornadas programadas por la Dirección Financiera de la SDG</v>
      </c>
      <c r="AT43" s="89">
        <f t="shared" si="1"/>
        <v>1</v>
      </c>
      <c r="AU43" s="89">
        <v>1</v>
      </c>
      <c r="AV43" s="142">
        <v>1</v>
      </c>
      <c r="AW43" s="258" t="s">
        <v>464</v>
      </c>
      <c r="AX43" s="90" t="s">
        <v>465</v>
      </c>
      <c r="AY43" s="90" t="str">
        <f>$G$43</f>
        <v>Porcentaje de asistencia a las jornadas programadas por la Dirección Financiera de la SDG</v>
      </c>
      <c r="AZ43" s="89">
        <f t="shared" si="2"/>
        <v>1</v>
      </c>
      <c r="BA43" s="89">
        <v>1</v>
      </c>
      <c r="BB43" s="142">
        <v>1</v>
      </c>
      <c r="BC43" s="139">
        <f t="shared" si="13"/>
        <v>0.01</v>
      </c>
      <c r="BD43" s="70" t="s">
        <v>466</v>
      </c>
    </row>
    <row r="44" spans="1:56" ht="237.75" customHeight="1" x14ac:dyDescent="0.2">
      <c r="A44" s="99">
        <v>26</v>
      </c>
      <c r="B44" s="100"/>
      <c r="C44" s="101"/>
      <c r="D44" s="167" t="s">
        <v>467</v>
      </c>
      <c r="E44" s="103">
        <v>0.01</v>
      </c>
      <c r="F44" s="87" t="s">
        <v>7</v>
      </c>
      <c r="G44" s="104" t="s">
        <v>468</v>
      </c>
      <c r="H44" s="87" t="s">
        <v>469</v>
      </c>
      <c r="I44" s="87" t="s">
        <v>470</v>
      </c>
      <c r="J44" s="87" t="s">
        <v>13</v>
      </c>
      <c r="K44" s="87" t="s">
        <v>471</v>
      </c>
      <c r="L44" s="89">
        <v>1</v>
      </c>
      <c r="M44" s="89">
        <v>1</v>
      </c>
      <c r="N44" s="89">
        <v>1</v>
      </c>
      <c r="O44" s="89">
        <v>1</v>
      </c>
      <c r="P44" s="89">
        <v>1</v>
      </c>
      <c r="Q44" s="87" t="s">
        <v>14</v>
      </c>
      <c r="R44" s="87" t="s">
        <v>472</v>
      </c>
      <c r="S44" s="87" t="s">
        <v>473</v>
      </c>
      <c r="T44" s="87" t="s">
        <v>472</v>
      </c>
      <c r="U44" s="87"/>
      <c r="V44" s="87"/>
      <c r="W44" s="87"/>
      <c r="X44" s="87"/>
      <c r="Y44" s="70"/>
      <c r="Z44" s="91"/>
      <c r="AA44" s="90" t="str">
        <f>$G$44</f>
        <v>Porcentaje de reporte de información insumo para contabilidad</v>
      </c>
      <c r="AB44" s="89">
        <f t="shared" si="11"/>
        <v>1</v>
      </c>
      <c r="AC44" s="89">
        <v>1</v>
      </c>
      <c r="AD44" s="92">
        <f>AC44/AB44</f>
        <v>1</v>
      </c>
      <c r="AE44" s="93" t="s">
        <v>474</v>
      </c>
      <c r="AF44" s="93" t="s">
        <v>461</v>
      </c>
      <c r="AG44" s="88" t="str">
        <f>$G$44</f>
        <v>Porcentaje de reporte de información insumo para contabilidad</v>
      </c>
      <c r="AH44" s="94">
        <f t="shared" si="3"/>
        <v>1</v>
      </c>
      <c r="AI44" s="95">
        <v>0.8</v>
      </c>
      <c r="AJ44" s="95">
        <v>0.8</v>
      </c>
      <c r="AK44" s="87" t="s">
        <v>475</v>
      </c>
      <c r="AL44" s="87"/>
      <c r="AM44" s="88" t="str">
        <f>$G$44</f>
        <v>Porcentaje de reporte de información insumo para contabilidad</v>
      </c>
      <c r="AN44" s="94">
        <f t="shared" si="0"/>
        <v>1</v>
      </c>
      <c r="AO44" s="95">
        <v>0.5</v>
      </c>
      <c r="AP44" s="154">
        <f t="shared" si="16"/>
        <v>0.5</v>
      </c>
      <c r="AQ44" s="168" t="s">
        <v>476</v>
      </c>
      <c r="AR44" s="87" t="s">
        <v>477</v>
      </c>
      <c r="AS44" s="88" t="str">
        <f>$G$44</f>
        <v>Porcentaje de reporte de información insumo para contabilidad</v>
      </c>
      <c r="AT44" s="94">
        <f t="shared" si="1"/>
        <v>1</v>
      </c>
      <c r="AU44" s="95">
        <v>0.8</v>
      </c>
      <c r="AV44" s="154">
        <f t="shared" si="17"/>
        <v>0.8</v>
      </c>
      <c r="AW44" s="259" t="s">
        <v>478</v>
      </c>
      <c r="AX44" s="87" t="s">
        <v>479</v>
      </c>
      <c r="AY44" s="88" t="str">
        <f>$G$44</f>
        <v>Porcentaje de reporte de información insumo para contabilidad</v>
      </c>
      <c r="AZ44" s="94">
        <f t="shared" si="2"/>
        <v>1</v>
      </c>
      <c r="BA44" s="95">
        <f>AVERAGE(AC44,AI44,AO44,AU44)</f>
        <v>0.77499999999999991</v>
      </c>
      <c r="BB44" s="154">
        <f t="shared" si="15"/>
        <v>0.77499999999999991</v>
      </c>
      <c r="BC44" s="322">
        <f t="shared" si="13"/>
        <v>7.7499999999999991E-3</v>
      </c>
      <c r="BD44" s="61" t="s">
        <v>480</v>
      </c>
    </row>
    <row r="45" spans="1:56" ht="215.25" customHeight="1" thickBot="1" x14ac:dyDescent="0.25">
      <c r="A45" s="169"/>
      <c r="B45" s="100"/>
      <c r="C45" s="101"/>
      <c r="D45" s="114" t="s">
        <v>186</v>
      </c>
      <c r="E45" s="103">
        <v>0.17</v>
      </c>
      <c r="F45" s="114"/>
      <c r="G45" s="170"/>
      <c r="H45" s="170"/>
      <c r="I45" s="114"/>
      <c r="J45" s="87"/>
      <c r="K45" s="87"/>
      <c r="L45" s="171"/>
      <c r="M45" s="171"/>
      <c r="N45" s="171"/>
      <c r="O45" s="171"/>
      <c r="P45" s="172"/>
      <c r="Q45" s="114"/>
      <c r="R45" s="114"/>
      <c r="S45" s="114"/>
      <c r="T45" s="114"/>
      <c r="U45" s="114"/>
      <c r="V45" s="114"/>
      <c r="W45" s="114"/>
      <c r="X45" s="114"/>
      <c r="Y45" s="173"/>
      <c r="Z45" s="174"/>
      <c r="AA45" s="90"/>
      <c r="AB45" s="89"/>
      <c r="AC45" s="106"/>
      <c r="AD45" s="107"/>
      <c r="AE45" s="93"/>
      <c r="AF45" s="93"/>
      <c r="AG45" s="88"/>
      <c r="AH45" s="94"/>
      <c r="AI45" s="97"/>
      <c r="AJ45" s="98"/>
      <c r="AK45" s="87"/>
      <c r="AL45" s="87"/>
      <c r="AM45" s="88"/>
      <c r="AN45" s="94"/>
      <c r="AO45" s="97"/>
      <c r="AP45" s="98"/>
      <c r="AQ45" s="87"/>
      <c r="AR45" s="87"/>
      <c r="AS45" s="88"/>
      <c r="AT45" s="94"/>
      <c r="AU45" s="97"/>
      <c r="AV45" s="98"/>
      <c r="AW45" s="259"/>
      <c r="AX45" s="87"/>
      <c r="AY45" s="88"/>
      <c r="AZ45" s="94"/>
      <c r="BA45" s="97"/>
      <c r="BB45" s="98"/>
      <c r="BC45" s="322"/>
      <c r="BD45" s="61"/>
    </row>
    <row r="46" spans="1:56" ht="231" customHeight="1" thickBot="1" x14ac:dyDescent="0.25">
      <c r="A46" s="82">
        <v>27</v>
      </c>
      <c r="B46" s="100"/>
      <c r="C46" s="175" t="s">
        <v>481</v>
      </c>
      <c r="D46" s="116" t="s">
        <v>482</v>
      </c>
      <c r="E46" s="103">
        <v>7.0000000000000007E-2</v>
      </c>
      <c r="F46" s="87" t="s">
        <v>16</v>
      </c>
      <c r="G46" s="110" t="s">
        <v>483</v>
      </c>
      <c r="H46" s="116" t="s">
        <v>484</v>
      </c>
      <c r="I46" s="87" t="s">
        <v>485</v>
      </c>
      <c r="J46" s="87" t="s">
        <v>13</v>
      </c>
      <c r="K46" s="87" t="s">
        <v>486</v>
      </c>
      <c r="L46" s="89">
        <v>1</v>
      </c>
      <c r="M46" s="89">
        <v>1</v>
      </c>
      <c r="N46" s="89">
        <v>1</v>
      </c>
      <c r="O46" s="89">
        <v>1</v>
      </c>
      <c r="P46" s="89">
        <v>1</v>
      </c>
      <c r="Q46" s="87" t="s">
        <v>14</v>
      </c>
      <c r="R46" s="87"/>
      <c r="S46" s="87" t="s">
        <v>473</v>
      </c>
      <c r="T46" s="87"/>
      <c r="U46" s="87"/>
      <c r="V46" s="114"/>
      <c r="W46" s="114"/>
      <c r="X46" s="114"/>
      <c r="Y46" s="173"/>
      <c r="Z46" s="174"/>
      <c r="AA46" s="90" t="str">
        <f>$G$46</f>
        <v>Porcentaje de Requerimientos Asignados a la Alcaldía Local Respondidos</v>
      </c>
      <c r="AB46" s="89">
        <f>L46</f>
        <v>1</v>
      </c>
      <c r="AC46" s="89">
        <v>0.45</v>
      </c>
      <c r="AD46" s="142">
        <f>AC46/AB46</f>
        <v>0.45</v>
      </c>
      <c r="AE46" s="93" t="s">
        <v>487</v>
      </c>
      <c r="AF46" s="93" t="s">
        <v>488</v>
      </c>
      <c r="AG46" s="88" t="str">
        <f>$G$46</f>
        <v>Porcentaje de Requerimientos Asignados a la Alcaldía Local Respondidos</v>
      </c>
      <c r="AH46" s="94">
        <f t="shared" si="3"/>
        <v>1</v>
      </c>
      <c r="AI46" s="95">
        <v>0.745</v>
      </c>
      <c r="AJ46" s="95">
        <v>0.745</v>
      </c>
      <c r="AK46" s="88" t="s">
        <v>489</v>
      </c>
      <c r="AL46" s="176" t="s">
        <v>488</v>
      </c>
      <c r="AM46" s="88" t="str">
        <f>$G$46</f>
        <v>Porcentaje de Requerimientos Asignados a la Alcaldía Local Respondidos</v>
      </c>
      <c r="AN46" s="94">
        <f t="shared" si="0"/>
        <v>1</v>
      </c>
      <c r="AO46" s="109">
        <v>0.72399999999999998</v>
      </c>
      <c r="AP46" s="154">
        <f>AO46/AN46</f>
        <v>0.72399999999999998</v>
      </c>
      <c r="AQ46" s="87" t="s">
        <v>490</v>
      </c>
      <c r="AR46" s="87" t="s">
        <v>491</v>
      </c>
      <c r="AS46" s="88" t="str">
        <f>$G$46</f>
        <v>Porcentaje de Requerimientos Asignados a la Alcaldía Local Respondidos</v>
      </c>
      <c r="AT46" s="94">
        <f t="shared" si="1"/>
        <v>1</v>
      </c>
      <c r="AU46" s="95">
        <v>0.61</v>
      </c>
      <c r="AV46" s="96">
        <v>0.61</v>
      </c>
      <c r="AW46" s="256" t="s">
        <v>492</v>
      </c>
      <c r="AX46" s="87" t="s">
        <v>491</v>
      </c>
      <c r="AY46" s="88" t="str">
        <f>$G$46</f>
        <v>Porcentaje de Requerimientos Asignados a la Alcaldía Local Respondidos</v>
      </c>
      <c r="AZ46" s="94">
        <f t="shared" si="2"/>
        <v>1</v>
      </c>
      <c r="BA46" s="95">
        <f>AVERAGE(AC46,AI46,AO46,AU46)</f>
        <v>0.63224999999999998</v>
      </c>
      <c r="BB46" s="154">
        <f>BA46/AZ46</f>
        <v>0.63224999999999998</v>
      </c>
      <c r="BC46" s="322">
        <f>BB46*E46</f>
        <v>4.4257500000000005E-2</v>
      </c>
      <c r="BD46" s="61" t="s">
        <v>493</v>
      </c>
    </row>
    <row r="47" spans="1:56" ht="93.75" customHeight="1" thickBot="1" x14ac:dyDescent="0.25">
      <c r="A47" s="82"/>
      <c r="B47" s="100"/>
      <c r="C47" s="177"/>
      <c r="D47" s="114" t="s">
        <v>186</v>
      </c>
      <c r="E47" s="103">
        <v>7.0000000000000007E-2</v>
      </c>
      <c r="F47" s="87"/>
      <c r="G47" s="110"/>
      <c r="H47" s="110"/>
      <c r="I47" s="87"/>
      <c r="J47" s="87"/>
      <c r="K47" s="87"/>
      <c r="L47" s="106"/>
      <c r="M47" s="106"/>
      <c r="N47" s="106"/>
      <c r="O47" s="106"/>
      <c r="P47" s="106"/>
      <c r="Q47" s="87"/>
      <c r="R47" s="87"/>
      <c r="S47" s="87"/>
      <c r="T47" s="87"/>
      <c r="U47" s="87"/>
      <c r="V47" s="114"/>
      <c r="W47" s="114"/>
      <c r="X47" s="114"/>
      <c r="Y47" s="173"/>
      <c r="Z47" s="174"/>
      <c r="AA47" s="90"/>
      <c r="AB47" s="89"/>
      <c r="AC47" s="106"/>
      <c r="AD47" s="107"/>
      <c r="AE47" s="93"/>
      <c r="AF47" s="93"/>
      <c r="AG47" s="88"/>
      <c r="AH47" s="94"/>
      <c r="AI47" s="97"/>
      <c r="AJ47" s="98"/>
      <c r="AK47" s="87"/>
      <c r="AL47" s="87"/>
      <c r="AM47" s="88"/>
      <c r="AN47" s="94"/>
      <c r="AO47" s="97"/>
      <c r="AP47" s="98"/>
      <c r="AQ47" s="87"/>
      <c r="AR47" s="87"/>
      <c r="AS47" s="88"/>
      <c r="AT47" s="94"/>
      <c r="AU47" s="97"/>
      <c r="AV47" s="98"/>
      <c r="AW47" s="159"/>
      <c r="AX47" s="87"/>
      <c r="AY47" s="88"/>
      <c r="AZ47" s="94"/>
      <c r="BA47" s="97"/>
      <c r="BB47" s="98"/>
      <c r="BC47" s="322"/>
      <c r="BD47" s="61"/>
    </row>
    <row r="48" spans="1:56" s="71" customFormat="1" ht="177.75" customHeight="1" x14ac:dyDescent="0.2">
      <c r="A48" s="131">
        <v>28</v>
      </c>
      <c r="B48" s="132"/>
      <c r="C48" s="178" t="s">
        <v>494</v>
      </c>
      <c r="D48" s="179" t="s">
        <v>495</v>
      </c>
      <c r="E48" s="180">
        <v>0.05</v>
      </c>
      <c r="F48" s="181" t="s">
        <v>7</v>
      </c>
      <c r="G48" s="182" t="s">
        <v>496</v>
      </c>
      <c r="H48" s="182" t="s">
        <v>497</v>
      </c>
      <c r="I48" s="181">
        <v>2137</v>
      </c>
      <c r="J48" s="183" t="s">
        <v>8</v>
      </c>
      <c r="K48" s="183" t="s">
        <v>498</v>
      </c>
      <c r="L48" s="181"/>
      <c r="M48" s="181"/>
      <c r="N48" s="184" t="s">
        <v>499</v>
      </c>
      <c r="O48" s="184" t="s">
        <v>500</v>
      </c>
      <c r="P48" s="184">
        <v>1</v>
      </c>
      <c r="Q48" s="181" t="s">
        <v>14</v>
      </c>
      <c r="R48" s="181" t="s">
        <v>501</v>
      </c>
      <c r="S48" s="181" t="s">
        <v>502</v>
      </c>
      <c r="T48" s="183" t="s">
        <v>503</v>
      </c>
      <c r="U48" s="183" t="s">
        <v>27</v>
      </c>
      <c r="V48" s="90"/>
      <c r="W48" s="90"/>
      <c r="X48" s="90"/>
      <c r="Y48" s="70"/>
      <c r="Z48" s="138"/>
      <c r="AA48" s="90" t="str">
        <f>$G$48</f>
        <v>TRD de contratos aplicada para la serie de contratos en la alcaldía local para la documentación producida entre el 29 de diciembre de 2006 al 29 de septiembre de 2016</v>
      </c>
      <c r="AB48" s="106">
        <f>L48</f>
        <v>0</v>
      </c>
      <c r="AC48" s="106" t="s">
        <v>331</v>
      </c>
      <c r="AD48" s="106" t="s">
        <v>331</v>
      </c>
      <c r="AE48" s="106" t="s">
        <v>331</v>
      </c>
      <c r="AF48" s="106" t="s">
        <v>331</v>
      </c>
      <c r="AG48" s="90" t="str">
        <f>$G$48</f>
        <v>TRD de contratos aplicada para la serie de contratos en la alcaldía local para la documentación producida entre el 29 de diciembre de 2006 al 29 de septiembre de 2016</v>
      </c>
      <c r="AH48" s="106">
        <f t="shared" si="3"/>
        <v>0</v>
      </c>
      <c r="AI48" s="106"/>
      <c r="AJ48" s="107" t="s">
        <v>227</v>
      </c>
      <c r="AK48" s="90" t="s">
        <v>257</v>
      </c>
      <c r="AL48" s="90"/>
      <c r="AM48" s="90" t="str">
        <f>$G$48</f>
        <v>TRD de contratos aplicada para la serie de contratos en la alcaldía local para la documentación producida entre el 29 de diciembre de 2006 al 29 de septiembre de 2016</v>
      </c>
      <c r="AN48" s="106" t="str">
        <f t="shared" si="0"/>
        <v>50% (1018)</v>
      </c>
      <c r="AO48" s="106" t="s">
        <v>504</v>
      </c>
      <c r="AP48" s="142">
        <v>1</v>
      </c>
      <c r="AQ48" s="90" t="s">
        <v>505</v>
      </c>
      <c r="AR48" s="90" t="s">
        <v>506</v>
      </c>
      <c r="AS48" s="90" t="str">
        <f>$G$48</f>
        <v>TRD de contratos aplicada para la serie de contratos en la alcaldía local para la documentación producida entre el 29 de diciembre de 2006 al 29 de septiembre de 2016</v>
      </c>
      <c r="AT48" s="106" t="str">
        <f t="shared" si="1"/>
        <v>50% (1019)</v>
      </c>
      <c r="AU48" s="155">
        <v>0.20780000000000001</v>
      </c>
      <c r="AV48" s="142">
        <v>0.41560000000000002</v>
      </c>
      <c r="AW48" s="258" t="s">
        <v>507</v>
      </c>
      <c r="AX48" s="90" t="s">
        <v>508</v>
      </c>
      <c r="AY48" s="90" t="str">
        <f>$G$48</f>
        <v>TRD de contratos aplicada para la serie de contratos en la alcaldía local para la documentación producida entre el 29 de diciembre de 2006 al 29 de septiembre de 2016</v>
      </c>
      <c r="AZ48" s="89">
        <f>P48</f>
        <v>1</v>
      </c>
      <c r="BA48" s="89">
        <v>0.9556</v>
      </c>
      <c r="BB48" s="92">
        <f>BA48/AZ48</f>
        <v>0.9556</v>
      </c>
      <c r="BC48" s="139">
        <f>BB48*E48</f>
        <v>4.7780000000000003E-2</v>
      </c>
      <c r="BD48" s="70" t="s">
        <v>509</v>
      </c>
    </row>
    <row r="49" spans="1:56" ht="81" customHeight="1" thickBot="1" x14ac:dyDescent="0.25">
      <c r="A49" s="169"/>
      <c r="B49" s="100"/>
      <c r="C49" s="177"/>
      <c r="D49" s="114" t="s">
        <v>186</v>
      </c>
      <c r="E49" s="103">
        <v>0.05</v>
      </c>
      <c r="F49" s="87"/>
      <c r="G49" s="110"/>
      <c r="H49" s="110"/>
      <c r="I49" s="87"/>
      <c r="J49" s="87"/>
      <c r="K49" s="87"/>
      <c r="L49" s="89"/>
      <c r="M49" s="89"/>
      <c r="N49" s="89"/>
      <c r="O49" s="89"/>
      <c r="P49" s="90"/>
      <c r="Q49" s="87"/>
      <c r="R49" s="87"/>
      <c r="S49" s="87"/>
      <c r="T49" s="87"/>
      <c r="U49" s="87"/>
      <c r="V49" s="87"/>
      <c r="W49" s="87"/>
      <c r="X49" s="87"/>
      <c r="Y49" s="70"/>
      <c r="Z49" s="91"/>
      <c r="AA49" s="90"/>
      <c r="AB49" s="89"/>
      <c r="AC49" s="106"/>
      <c r="AD49" s="107"/>
      <c r="AE49" s="93"/>
      <c r="AF49" s="93"/>
      <c r="AG49" s="88"/>
      <c r="AH49" s="94"/>
      <c r="AI49" s="97"/>
      <c r="AJ49" s="98"/>
      <c r="AK49" s="87"/>
      <c r="AL49" s="87"/>
      <c r="AM49" s="88"/>
      <c r="AN49" s="94"/>
      <c r="AO49" s="97"/>
      <c r="AP49" s="98"/>
      <c r="AQ49" s="87"/>
      <c r="AR49" s="87"/>
      <c r="AS49" s="88"/>
      <c r="AT49" s="94"/>
      <c r="AU49" s="97"/>
      <c r="AV49" s="98"/>
      <c r="AW49" s="159"/>
      <c r="AX49" s="87"/>
      <c r="AY49" s="88"/>
      <c r="AZ49" s="94"/>
      <c r="BA49" s="97"/>
      <c r="BB49" s="154"/>
      <c r="BC49" s="322"/>
      <c r="BD49" s="61"/>
    </row>
    <row r="50" spans="1:56" s="71" customFormat="1" ht="114.75" customHeight="1" thickBot="1" x14ac:dyDescent="0.25">
      <c r="A50" s="131">
        <v>29</v>
      </c>
      <c r="B50" s="132"/>
      <c r="C50" s="178" t="s">
        <v>510</v>
      </c>
      <c r="D50" s="179" t="s">
        <v>511</v>
      </c>
      <c r="E50" s="180">
        <v>0.05</v>
      </c>
      <c r="F50" s="183" t="s">
        <v>16</v>
      </c>
      <c r="G50" s="185" t="s">
        <v>512</v>
      </c>
      <c r="H50" s="183" t="s">
        <v>513</v>
      </c>
      <c r="I50" s="183" t="s">
        <v>327</v>
      </c>
      <c r="J50" s="183" t="s">
        <v>13</v>
      </c>
      <c r="K50" s="183" t="s">
        <v>514</v>
      </c>
      <c r="L50" s="186"/>
      <c r="M50" s="186"/>
      <c r="N50" s="186">
        <v>1</v>
      </c>
      <c r="O50" s="186">
        <v>1</v>
      </c>
      <c r="P50" s="186">
        <v>1</v>
      </c>
      <c r="Q50" s="183" t="s">
        <v>14</v>
      </c>
      <c r="R50" s="183" t="s">
        <v>515</v>
      </c>
      <c r="S50" s="183" t="s">
        <v>516</v>
      </c>
      <c r="T50" s="183" t="s">
        <v>517</v>
      </c>
      <c r="U50" s="183" t="s">
        <v>27</v>
      </c>
      <c r="V50" s="90"/>
      <c r="W50" s="90"/>
      <c r="X50" s="90"/>
      <c r="Y50" s="70"/>
      <c r="Z50" s="138"/>
      <c r="AA50" s="90" t="str">
        <f>$G$50</f>
        <v>Porcentaje del lineamientos de gestión de TIC Impartidas por la DTI del nivel central Cumplidas</v>
      </c>
      <c r="AB50" s="89">
        <f>L50</f>
        <v>0</v>
      </c>
      <c r="AC50" s="106" t="s">
        <v>331</v>
      </c>
      <c r="AD50" s="106" t="s">
        <v>331</v>
      </c>
      <c r="AE50" s="106" t="s">
        <v>331</v>
      </c>
      <c r="AF50" s="106" t="s">
        <v>331</v>
      </c>
      <c r="AG50" s="90" t="str">
        <f>$G$50</f>
        <v>Porcentaje del lineamientos de gestión de TIC Impartidas por la DTI del nivel central Cumplidas</v>
      </c>
      <c r="AH50" s="89">
        <f t="shared" si="3"/>
        <v>0</v>
      </c>
      <c r="AI50" s="137"/>
      <c r="AJ50" s="107" t="s">
        <v>227</v>
      </c>
      <c r="AK50" s="90" t="s">
        <v>257</v>
      </c>
      <c r="AL50" s="90"/>
      <c r="AM50" s="90" t="str">
        <f>$G$50</f>
        <v>Porcentaje del lineamientos de gestión de TIC Impartidas por la DTI del nivel central Cumplidas</v>
      </c>
      <c r="AN50" s="89">
        <f t="shared" si="0"/>
        <v>1</v>
      </c>
      <c r="AO50" s="224">
        <v>0.53</v>
      </c>
      <c r="AP50" s="92">
        <f>AO50/AN50</f>
        <v>0.53</v>
      </c>
      <c r="AQ50" s="90" t="s">
        <v>518</v>
      </c>
      <c r="AR50" s="90" t="s">
        <v>519</v>
      </c>
      <c r="AS50" s="90" t="str">
        <f>$G$50</f>
        <v>Porcentaje del lineamientos de gestión de TIC Impartidas por la DTI del nivel central Cumplidas</v>
      </c>
      <c r="AT50" s="89">
        <f t="shared" si="1"/>
        <v>1</v>
      </c>
      <c r="AU50" s="224">
        <v>0.71</v>
      </c>
      <c r="AV50" s="92">
        <f>AU50/AT50</f>
        <v>0.71</v>
      </c>
      <c r="AW50" s="258" t="s">
        <v>520</v>
      </c>
      <c r="AX50" s="90" t="s">
        <v>521</v>
      </c>
      <c r="AY50" s="90" t="str">
        <f>$G$50</f>
        <v>Porcentaje del lineamientos de gestión de TIC Impartidas por la DTI del nivel central Cumplidas</v>
      </c>
      <c r="AZ50" s="89">
        <f t="shared" si="2"/>
        <v>1</v>
      </c>
      <c r="BA50" s="224">
        <f>AVERAGE(AO50,AU50)</f>
        <v>0.62</v>
      </c>
      <c r="BB50" s="92">
        <f>BA50/AZ50</f>
        <v>0.62</v>
      </c>
      <c r="BC50" s="139">
        <f>BB50*E50</f>
        <v>3.1E-2</v>
      </c>
      <c r="BD50" s="70" t="s">
        <v>522</v>
      </c>
    </row>
    <row r="51" spans="1:56" ht="93.75" customHeight="1" thickBot="1" x14ac:dyDescent="0.25">
      <c r="A51" s="82"/>
      <c r="B51" s="187"/>
      <c r="C51" s="177"/>
      <c r="D51" s="114" t="s">
        <v>186</v>
      </c>
      <c r="E51" s="103">
        <v>0.05</v>
      </c>
      <c r="F51" s="87"/>
      <c r="G51" s="110"/>
      <c r="H51" s="87"/>
      <c r="I51" s="87"/>
      <c r="J51" s="87"/>
      <c r="K51" s="87"/>
      <c r="L51" s="89"/>
      <c r="M51" s="89"/>
      <c r="N51" s="89"/>
      <c r="O51" s="89"/>
      <c r="P51" s="89"/>
      <c r="Q51" s="87"/>
      <c r="R51" s="87"/>
      <c r="S51" s="87"/>
      <c r="T51" s="87"/>
      <c r="U51" s="87"/>
      <c r="V51" s="87"/>
      <c r="W51" s="87"/>
      <c r="X51" s="87"/>
      <c r="Y51" s="70"/>
      <c r="Z51" s="91"/>
      <c r="AA51" s="90"/>
      <c r="AB51" s="89"/>
      <c r="AC51" s="137"/>
      <c r="AD51" s="107"/>
      <c r="AE51" s="93"/>
      <c r="AF51" s="93"/>
      <c r="AG51" s="88"/>
      <c r="AH51" s="94"/>
      <c r="AI51" s="188"/>
      <c r="AJ51" s="98"/>
      <c r="AK51" s="87"/>
      <c r="AL51" s="87"/>
      <c r="AM51" s="88"/>
      <c r="AN51" s="94"/>
      <c r="AO51" s="188"/>
      <c r="AP51" s="98"/>
      <c r="AQ51" s="87"/>
      <c r="AR51" s="87"/>
      <c r="AS51" s="88"/>
      <c r="AT51" s="94"/>
      <c r="AU51" s="188"/>
      <c r="AV51" s="98"/>
      <c r="AW51" s="159"/>
      <c r="AX51" s="87"/>
      <c r="AY51" s="88"/>
      <c r="AZ51" s="94"/>
      <c r="BA51" s="188"/>
      <c r="BB51" s="154"/>
      <c r="BC51" s="322"/>
      <c r="BD51" s="61"/>
    </row>
    <row r="52" spans="1:56" s="71" customFormat="1" ht="218.25" customHeight="1" thickBot="1" x14ac:dyDescent="0.25">
      <c r="A52" s="131">
        <v>30</v>
      </c>
      <c r="B52" s="390" t="s">
        <v>523</v>
      </c>
      <c r="C52" s="372" t="s">
        <v>524</v>
      </c>
      <c r="D52" s="117" t="s">
        <v>525</v>
      </c>
      <c r="E52" s="92">
        <v>0.03</v>
      </c>
      <c r="F52" s="122" t="s">
        <v>20</v>
      </c>
      <c r="G52" s="117" t="s">
        <v>526</v>
      </c>
      <c r="H52" s="117" t="s">
        <v>527</v>
      </c>
      <c r="I52" s="122"/>
      <c r="J52" s="90" t="s">
        <v>8</v>
      </c>
      <c r="K52" s="189" t="s">
        <v>528</v>
      </c>
      <c r="L52" s="122">
        <v>0</v>
      </c>
      <c r="M52" s="122">
        <v>0</v>
      </c>
      <c r="N52" s="122">
        <v>0</v>
      </c>
      <c r="O52" s="122">
        <v>1</v>
      </c>
      <c r="P52" s="122">
        <v>1</v>
      </c>
      <c r="Q52" s="183" t="s">
        <v>14</v>
      </c>
      <c r="R52" s="90" t="s">
        <v>529</v>
      </c>
      <c r="S52" s="90"/>
      <c r="T52" s="90"/>
      <c r="U52" s="90"/>
      <c r="V52" s="90"/>
      <c r="W52" s="90"/>
      <c r="X52" s="90"/>
      <c r="Y52" s="70"/>
      <c r="Z52" s="138"/>
      <c r="AA52" s="90" t="str">
        <f>$G$52</f>
        <v>Ejercicios de evaluación de los requisitos legales aplicables el proceso/Alcaldía realizados</v>
      </c>
      <c r="AB52" s="106">
        <f t="shared" ref="AB52:AB58" si="18">L52</f>
        <v>0</v>
      </c>
      <c r="AC52" s="106">
        <v>0</v>
      </c>
      <c r="AD52" s="107"/>
      <c r="AE52" s="93" t="s">
        <v>530</v>
      </c>
      <c r="AF52" s="93" t="s">
        <v>531</v>
      </c>
      <c r="AG52" s="90" t="str">
        <f>$G$52</f>
        <v>Ejercicios de evaluación de los requisitos legales aplicables el proceso/Alcaldía realizados</v>
      </c>
      <c r="AH52" s="106">
        <f t="shared" si="3"/>
        <v>0</v>
      </c>
      <c r="AI52" s="106"/>
      <c r="AJ52" s="107" t="s">
        <v>227</v>
      </c>
      <c r="AK52" s="90"/>
      <c r="AL52" s="90"/>
      <c r="AM52" s="90" t="str">
        <f>$G$52</f>
        <v>Ejercicios de evaluación de los requisitos legales aplicables el proceso/Alcaldía realizados</v>
      </c>
      <c r="AN52" s="106">
        <f t="shared" si="0"/>
        <v>0</v>
      </c>
      <c r="AO52" s="106"/>
      <c r="AP52" s="107" t="s">
        <v>169</v>
      </c>
      <c r="AQ52" s="107" t="s">
        <v>169</v>
      </c>
      <c r="AR52" s="90"/>
      <c r="AS52" s="90" t="str">
        <f>$G$52</f>
        <v>Ejercicios de evaluación de los requisitos legales aplicables el proceso/Alcaldía realizados</v>
      </c>
      <c r="AT52" s="106">
        <f t="shared" si="1"/>
        <v>1</v>
      </c>
      <c r="AU52" s="106">
        <v>1</v>
      </c>
      <c r="AV52" s="92">
        <f t="shared" ref="AV52:AV57" si="19">AU52/AT52</f>
        <v>1</v>
      </c>
      <c r="AW52" s="258" t="s">
        <v>532</v>
      </c>
      <c r="AX52" s="90" t="s">
        <v>533</v>
      </c>
      <c r="AY52" s="90" t="str">
        <f>$G$52</f>
        <v>Ejercicios de evaluación de los requisitos legales aplicables el proceso/Alcaldía realizados</v>
      </c>
      <c r="AZ52" s="106">
        <f t="shared" si="2"/>
        <v>1</v>
      </c>
      <c r="BA52" s="106">
        <v>1</v>
      </c>
      <c r="BB52" s="92">
        <f t="shared" ref="BB52:BB58" si="20">BA52/AZ52</f>
        <v>1</v>
      </c>
      <c r="BC52" s="139">
        <f>BB52*E52</f>
        <v>0.03</v>
      </c>
      <c r="BD52" s="258" t="s">
        <v>532</v>
      </c>
    </row>
    <row r="53" spans="1:56" s="71" customFormat="1" ht="162" customHeight="1" x14ac:dyDescent="0.2">
      <c r="A53" s="131">
        <v>32</v>
      </c>
      <c r="B53" s="391"/>
      <c r="C53" s="373"/>
      <c r="D53" s="117" t="s">
        <v>534</v>
      </c>
      <c r="E53" s="92">
        <v>0.03</v>
      </c>
      <c r="F53" s="122" t="s">
        <v>20</v>
      </c>
      <c r="G53" s="117" t="s">
        <v>535</v>
      </c>
      <c r="H53" s="117" t="s">
        <v>536</v>
      </c>
      <c r="I53" s="90"/>
      <c r="J53" s="90" t="s">
        <v>8</v>
      </c>
      <c r="K53" s="189" t="s">
        <v>535</v>
      </c>
      <c r="L53" s="122">
        <v>0</v>
      </c>
      <c r="M53" s="122">
        <v>1</v>
      </c>
      <c r="N53" s="122">
        <v>0</v>
      </c>
      <c r="O53" s="122">
        <v>1</v>
      </c>
      <c r="P53" s="122">
        <v>2</v>
      </c>
      <c r="Q53" s="90" t="s">
        <v>14</v>
      </c>
      <c r="R53" s="90" t="s">
        <v>537</v>
      </c>
      <c r="S53" s="90"/>
      <c r="T53" s="90"/>
      <c r="U53" s="90"/>
      <c r="V53" s="90"/>
      <c r="W53" s="90"/>
      <c r="X53" s="90"/>
      <c r="Y53" s="70"/>
      <c r="Z53" s="138"/>
      <c r="AA53" s="90" t="str">
        <f>$G$53</f>
        <v>Mediciones de desempeño ambiental realizadas en el proceso/alcaldía local</v>
      </c>
      <c r="AB53" s="106">
        <f t="shared" si="18"/>
        <v>0</v>
      </c>
      <c r="AC53" s="106">
        <v>0</v>
      </c>
      <c r="AD53" s="107" t="s">
        <v>331</v>
      </c>
      <c r="AE53" s="93" t="s">
        <v>538</v>
      </c>
      <c r="AF53" s="93"/>
      <c r="AG53" s="90" t="str">
        <f>$G$53</f>
        <v>Mediciones de desempeño ambiental realizadas en el proceso/alcaldía local</v>
      </c>
      <c r="AH53" s="106">
        <f t="shared" si="3"/>
        <v>1</v>
      </c>
      <c r="AI53" s="106">
        <v>1</v>
      </c>
      <c r="AJ53" s="142">
        <v>1</v>
      </c>
      <c r="AK53" s="90" t="s">
        <v>539</v>
      </c>
      <c r="AL53" s="90" t="s">
        <v>540</v>
      </c>
      <c r="AM53" s="90" t="str">
        <f>$G$53</f>
        <v>Mediciones de desempeño ambiental realizadas en el proceso/alcaldía local</v>
      </c>
      <c r="AN53" s="106">
        <f t="shared" si="0"/>
        <v>0</v>
      </c>
      <c r="AO53" s="106"/>
      <c r="AP53" s="107" t="s">
        <v>169</v>
      </c>
      <c r="AQ53" s="107" t="s">
        <v>169</v>
      </c>
      <c r="AR53" s="90"/>
      <c r="AS53" s="90" t="str">
        <f>$G$53</f>
        <v>Mediciones de desempeño ambiental realizadas en el proceso/alcaldía local</v>
      </c>
      <c r="AT53" s="106">
        <f t="shared" si="1"/>
        <v>1</v>
      </c>
      <c r="AU53" s="106">
        <v>1</v>
      </c>
      <c r="AV53" s="92">
        <f t="shared" si="19"/>
        <v>1</v>
      </c>
      <c r="AW53" s="258" t="s">
        <v>541</v>
      </c>
      <c r="AX53" s="90" t="s">
        <v>542</v>
      </c>
      <c r="AY53" s="90" t="str">
        <f>$G$53</f>
        <v>Mediciones de desempeño ambiental realizadas en el proceso/alcaldía local</v>
      </c>
      <c r="AZ53" s="106">
        <f t="shared" si="2"/>
        <v>2</v>
      </c>
      <c r="BA53" s="106">
        <v>2</v>
      </c>
      <c r="BB53" s="92">
        <f t="shared" si="20"/>
        <v>1</v>
      </c>
      <c r="BC53" s="139">
        <f>BB53*E53</f>
        <v>0.03</v>
      </c>
      <c r="BD53" s="70" t="s">
        <v>543</v>
      </c>
    </row>
    <row r="54" spans="1:56" s="315" customFormat="1" ht="136.5" customHeight="1" thickBot="1" x14ac:dyDescent="0.25">
      <c r="A54" s="303">
        <v>33</v>
      </c>
      <c r="B54" s="391"/>
      <c r="C54" s="373"/>
      <c r="D54" s="148" t="s">
        <v>544</v>
      </c>
      <c r="E54" s="316">
        <v>2.5000000000000001E-2</v>
      </c>
      <c r="F54" s="305" t="s">
        <v>20</v>
      </c>
      <c r="G54" s="148" t="s">
        <v>545</v>
      </c>
      <c r="H54" s="148" t="s">
        <v>546</v>
      </c>
      <c r="I54" s="226">
        <v>658</v>
      </c>
      <c r="J54" s="226" t="s">
        <v>8</v>
      </c>
      <c r="K54" s="148" t="s">
        <v>547</v>
      </c>
      <c r="L54" s="317">
        <v>0</v>
      </c>
      <c r="M54" s="317">
        <v>0</v>
      </c>
      <c r="N54" s="317">
        <v>0</v>
      </c>
      <c r="O54" s="318">
        <v>1</v>
      </c>
      <c r="P54" s="318">
        <v>1</v>
      </c>
      <c r="Q54" s="226" t="s">
        <v>14</v>
      </c>
      <c r="R54" s="226" t="s">
        <v>548</v>
      </c>
      <c r="S54" s="226" t="s">
        <v>549</v>
      </c>
      <c r="T54" s="226"/>
      <c r="U54" s="226"/>
      <c r="V54" s="226"/>
      <c r="W54" s="226"/>
      <c r="X54" s="226"/>
      <c r="Y54" s="258"/>
      <c r="Z54" s="309"/>
      <c r="AA54" s="226" t="str">
        <f>$G$54</f>
        <v xml:space="preserve">Porcentaje de requerimientos ciudadanos con respuesta de fondo ingresados en la vigencia 2017, según verificación efectuada por el proceso de Servicio a la Ciudadanía </v>
      </c>
      <c r="AB54" s="227">
        <v>0</v>
      </c>
      <c r="AC54" s="227">
        <v>0</v>
      </c>
      <c r="AD54" s="313" t="s">
        <v>227</v>
      </c>
      <c r="AE54" s="313" t="s">
        <v>227</v>
      </c>
      <c r="AF54" s="257"/>
      <c r="AG54" s="226" t="str">
        <f>$G$54</f>
        <v xml:space="preserve">Porcentaje de requerimientos ciudadanos con respuesta de fondo ingresados en la vigencia 2017, según verificación efectuada por el proceso de Servicio a la Ciudadanía </v>
      </c>
      <c r="AH54" s="227">
        <f t="shared" si="3"/>
        <v>0</v>
      </c>
      <c r="AI54" s="227">
        <v>0</v>
      </c>
      <c r="AJ54" s="228" t="s">
        <v>227</v>
      </c>
      <c r="AK54" s="228" t="s">
        <v>227</v>
      </c>
      <c r="AL54" s="226"/>
      <c r="AM54" s="226" t="str">
        <f>$G$54</f>
        <v xml:space="preserve">Porcentaje de requerimientos ciudadanos con respuesta de fondo ingresados en la vigencia 2017, según verificación efectuada por el proceso de Servicio a la Ciudadanía </v>
      </c>
      <c r="AN54" s="227">
        <f t="shared" si="0"/>
        <v>0</v>
      </c>
      <c r="AO54" s="227">
        <v>0</v>
      </c>
      <c r="AP54" s="228" t="s">
        <v>169</v>
      </c>
      <c r="AQ54" s="226" t="s">
        <v>169</v>
      </c>
      <c r="AR54" s="226"/>
      <c r="AS54" s="226" t="str">
        <f>$G$54</f>
        <v xml:space="preserve">Porcentaje de requerimientos ciudadanos con respuesta de fondo ingresados en la vigencia 2017, según verificación efectuada por el proceso de Servicio a la Ciudadanía </v>
      </c>
      <c r="AT54" s="291">
        <v>1</v>
      </c>
      <c r="AU54" s="293">
        <v>0.91700000000000004</v>
      </c>
      <c r="AV54" s="228">
        <f t="shared" si="19"/>
        <v>0.91700000000000004</v>
      </c>
      <c r="AW54" s="258" t="s">
        <v>550</v>
      </c>
      <c r="AX54" s="226"/>
      <c r="AY54" s="226" t="str">
        <f>$G$54</f>
        <v xml:space="preserve">Porcentaje de requerimientos ciudadanos con respuesta de fondo ingresados en la vigencia 2017, según verificación efectuada por el proceso de Servicio a la Ciudadanía </v>
      </c>
      <c r="AZ54" s="319">
        <f t="shared" si="2"/>
        <v>1</v>
      </c>
      <c r="BA54" s="319">
        <f>AVERAGE(AU54)</f>
        <v>0.91700000000000004</v>
      </c>
      <c r="BB54" s="228">
        <f t="shared" si="20"/>
        <v>0.91700000000000004</v>
      </c>
      <c r="BC54" s="316">
        <f>BB54*E54</f>
        <v>2.2925000000000001E-2</v>
      </c>
      <c r="BD54" s="258" t="s">
        <v>550</v>
      </c>
    </row>
    <row r="55" spans="1:56" s="71" customFormat="1" ht="294.75" customHeight="1" x14ac:dyDescent="0.2">
      <c r="A55" s="131">
        <v>34</v>
      </c>
      <c r="B55" s="391"/>
      <c r="C55" s="373"/>
      <c r="D55" s="117" t="s">
        <v>551</v>
      </c>
      <c r="E55" s="190">
        <v>2.5000000000000001E-2</v>
      </c>
      <c r="F55" s="122" t="s">
        <v>20</v>
      </c>
      <c r="G55" s="117" t="s">
        <v>552</v>
      </c>
      <c r="H55" s="117" t="s">
        <v>553</v>
      </c>
      <c r="I55" s="90"/>
      <c r="J55" s="90" t="s">
        <v>8</v>
      </c>
      <c r="K55" s="189" t="s">
        <v>554</v>
      </c>
      <c r="L55" s="122">
        <v>0</v>
      </c>
      <c r="M55" s="122">
        <v>1</v>
      </c>
      <c r="N55" s="122">
        <v>1</v>
      </c>
      <c r="O55" s="122">
        <v>0</v>
      </c>
      <c r="P55" s="122">
        <v>2</v>
      </c>
      <c r="Q55" s="90" t="s">
        <v>14</v>
      </c>
      <c r="R55" s="90" t="s">
        <v>555</v>
      </c>
      <c r="S55" s="90" t="s">
        <v>556</v>
      </c>
      <c r="T55" s="90" t="s">
        <v>557</v>
      </c>
      <c r="U55" s="90" t="s">
        <v>27</v>
      </c>
      <c r="V55" s="90"/>
      <c r="W55" s="90"/>
      <c r="X55" s="90"/>
      <c r="Y55" s="70"/>
      <c r="Z55" s="138"/>
      <c r="AA55" s="90" t="str">
        <f>$G$55</f>
        <v>Buenas practicas y lecciones aprendidas identificadas por proceso o Alcaldía Local en la herramienta de gestión del conocimiento (AGORA)</v>
      </c>
      <c r="AB55" s="106">
        <f t="shared" si="18"/>
        <v>0</v>
      </c>
      <c r="AC55" s="106">
        <v>0</v>
      </c>
      <c r="AD55" s="107" t="s">
        <v>331</v>
      </c>
      <c r="AE55" s="93" t="s">
        <v>538</v>
      </c>
      <c r="AF55" s="93"/>
      <c r="AG55" s="90" t="str">
        <f>$G$55</f>
        <v>Buenas practicas y lecciones aprendidas identificadas por proceso o Alcaldía Local en la herramienta de gestión del conocimiento (AGORA)</v>
      </c>
      <c r="AH55" s="106">
        <f t="shared" si="3"/>
        <v>1</v>
      </c>
      <c r="AI55" s="106">
        <v>1</v>
      </c>
      <c r="AJ55" s="142">
        <v>1</v>
      </c>
      <c r="AK55" s="90" t="s">
        <v>558</v>
      </c>
      <c r="AL55" s="90" t="s">
        <v>555</v>
      </c>
      <c r="AM55" s="90" t="str">
        <f>$G$55</f>
        <v>Buenas practicas y lecciones aprendidas identificadas por proceso o Alcaldía Local en la herramienta de gestión del conocimiento (AGORA)</v>
      </c>
      <c r="AN55" s="106">
        <f t="shared" si="0"/>
        <v>1</v>
      </c>
      <c r="AO55" s="106">
        <v>1</v>
      </c>
      <c r="AP55" s="92">
        <f>AO55/AN55</f>
        <v>1</v>
      </c>
      <c r="AQ55" s="90" t="s">
        <v>559</v>
      </c>
      <c r="AR55" s="90" t="s">
        <v>560</v>
      </c>
      <c r="AS55" s="90" t="str">
        <f>$G$55</f>
        <v>Buenas practicas y lecciones aprendidas identificadas por proceso o Alcaldía Local en la herramienta de gestión del conocimiento (AGORA)</v>
      </c>
      <c r="AT55" s="106">
        <f t="shared" si="1"/>
        <v>0</v>
      </c>
      <c r="AU55" s="106">
        <v>0</v>
      </c>
      <c r="AV55" s="107" t="s">
        <v>169</v>
      </c>
      <c r="AW55" s="258" t="s">
        <v>561</v>
      </c>
      <c r="AX55" s="107" t="s">
        <v>169</v>
      </c>
      <c r="AY55" s="90" t="str">
        <f>$G$55</f>
        <v>Buenas practicas y lecciones aprendidas identificadas por proceso o Alcaldía Local en la herramienta de gestión del conocimiento (AGORA)</v>
      </c>
      <c r="AZ55" s="106">
        <f t="shared" si="2"/>
        <v>2</v>
      </c>
      <c r="BA55" s="106">
        <v>2</v>
      </c>
      <c r="BB55" s="142">
        <v>1</v>
      </c>
      <c r="BC55" s="139">
        <f>BB55*E55</f>
        <v>2.5000000000000001E-2</v>
      </c>
      <c r="BD55" s="70" t="s">
        <v>562</v>
      </c>
    </row>
    <row r="56" spans="1:56" s="315" customFormat="1" ht="150" customHeight="1" x14ac:dyDescent="0.2">
      <c r="A56" s="303">
        <v>35</v>
      </c>
      <c r="B56" s="391"/>
      <c r="C56" s="373"/>
      <c r="D56" s="148" t="s">
        <v>563</v>
      </c>
      <c r="E56" s="228">
        <v>0.03</v>
      </c>
      <c r="F56" s="305" t="s">
        <v>20</v>
      </c>
      <c r="G56" s="148" t="s">
        <v>564</v>
      </c>
      <c r="H56" s="148" t="s">
        <v>565</v>
      </c>
      <c r="I56" s="226">
        <v>4039</v>
      </c>
      <c r="J56" s="226" t="s">
        <v>8</v>
      </c>
      <c r="K56" s="314" t="s">
        <v>566</v>
      </c>
      <c r="L56" s="312"/>
      <c r="M56" s="228">
        <v>0.5</v>
      </c>
      <c r="N56" s="305"/>
      <c r="O56" s="228">
        <v>0.5</v>
      </c>
      <c r="P56" s="228">
        <v>1</v>
      </c>
      <c r="Q56" s="226" t="s">
        <v>18</v>
      </c>
      <c r="R56" s="226" t="s">
        <v>567</v>
      </c>
      <c r="S56" s="226" t="s">
        <v>556</v>
      </c>
      <c r="T56" s="226" t="s">
        <v>568</v>
      </c>
      <c r="U56" s="226" t="s">
        <v>27</v>
      </c>
      <c r="V56" s="226"/>
      <c r="W56" s="226"/>
      <c r="X56" s="226"/>
      <c r="Y56" s="258"/>
      <c r="Z56" s="309"/>
      <c r="AA56" s="226" t="str">
        <f>$G$56</f>
        <v>Porcentaje de depuración de las comunicaciones en el aplicativo de gestión documental</v>
      </c>
      <c r="AB56" s="291">
        <f t="shared" si="18"/>
        <v>0</v>
      </c>
      <c r="AC56" s="291">
        <v>0</v>
      </c>
      <c r="AD56" s="310" t="s">
        <v>331</v>
      </c>
      <c r="AE56" s="257" t="s">
        <v>538</v>
      </c>
      <c r="AF56" s="257"/>
      <c r="AG56" s="226" t="str">
        <f>$G$56</f>
        <v>Porcentaje de depuración de las comunicaciones en el aplicativo de gestión documental</v>
      </c>
      <c r="AH56" s="291">
        <f t="shared" si="3"/>
        <v>0.5</v>
      </c>
      <c r="AI56" s="291">
        <v>0.28999999999999998</v>
      </c>
      <c r="AJ56" s="313">
        <f>AI56/AH56</f>
        <v>0.57999999999999996</v>
      </c>
      <c r="AK56" s="226" t="s">
        <v>569</v>
      </c>
      <c r="AL56" s="226" t="s">
        <v>570</v>
      </c>
      <c r="AM56" s="226" t="str">
        <f>$G$56</f>
        <v>Porcentaje de depuración de las comunicaciones en el aplicativo de gestión documental</v>
      </c>
      <c r="AN56" s="291">
        <f t="shared" si="0"/>
        <v>0</v>
      </c>
      <c r="AO56" s="227"/>
      <c r="AP56" s="310" t="s">
        <v>169</v>
      </c>
      <c r="AQ56" s="310" t="s">
        <v>169</v>
      </c>
      <c r="AR56" s="226"/>
      <c r="AS56" s="226" t="str">
        <f>$G$56</f>
        <v>Porcentaje de depuración de las comunicaciones en el aplicativo de gestión documental</v>
      </c>
      <c r="AT56" s="291">
        <f t="shared" si="1"/>
        <v>0.5</v>
      </c>
      <c r="AU56" s="291"/>
      <c r="AV56" s="313"/>
      <c r="AW56" s="258" t="s">
        <v>571</v>
      </c>
      <c r="AX56" s="226"/>
      <c r="AY56" s="226" t="str">
        <f>$G$56</f>
        <v>Porcentaje de depuración de las comunicaciones en el aplicativo de gestión documental</v>
      </c>
      <c r="AZ56" s="291">
        <f t="shared" si="2"/>
        <v>1</v>
      </c>
      <c r="BA56" s="291">
        <v>0.28999999999999998</v>
      </c>
      <c r="BB56" s="310">
        <f t="shared" si="20"/>
        <v>0.28999999999999998</v>
      </c>
      <c r="BC56" s="316">
        <v>0</v>
      </c>
      <c r="BD56" s="258" t="s">
        <v>572</v>
      </c>
    </row>
    <row r="57" spans="1:56" s="71" customFormat="1" ht="116.25" customHeight="1" x14ac:dyDescent="0.2">
      <c r="A57" s="131">
        <v>38</v>
      </c>
      <c r="B57" s="391"/>
      <c r="C57" s="373"/>
      <c r="D57" s="117" t="s">
        <v>573</v>
      </c>
      <c r="E57" s="92">
        <v>0.03</v>
      </c>
      <c r="F57" s="122" t="s">
        <v>20</v>
      </c>
      <c r="G57" s="117" t="s">
        <v>574</v>
      </c>
      <c r="H57" s="117" t="s">
        <v>575</v>
      </c>
      <c r="I57" s="90" t="s">
        <v>327</v>
      </c>
      <c r="J57" s="90" t="s">
        <v>13</v>
      </c>
      <c r="K57" s="189" t="s">
        <v>576</v>
      </c>
      <c r="L57" s="92">
        <v>1</v>
      </c>
      <c r="M57" s="92">
        <v>1</v>
      </c>
      <c r="N57" s="92">
        <v>1</v>
      </c>
      <c r="O57" s="92">
        <v>1</v>
      </c>
      <c r="P57" s="92">
        <v>1</v>
      </c>
      <c r="Q57" s="90" t="s">
        <v>14</v>
      </c>
      <c r="R57" s="90" t="s">
        <v>577</v>
      </c>
      <c r="S57" s="90" t="s">
        <v>578</v>
      </c>
      <c r="T57" s="90" t="s">
        <v>579</v>
      </c>
      <c r="U57" s="90" t="s">
        <v>27</v>
      </c>
      <c r="V57" s="90"/>
      <c r="W57" s="90"/>
      <c r="X57" s="90"/>
      <c r="Y57" s="70"/>
      <c r="Z57" s="138"/>
      <c r="AA57" s="90" t="str">
        <f>$G$57</f>
        <v>Acciones correctivas documentadas y vigentes</v>
      </c>
      <c r="AB57" s="89">
        <f t="shared" si="18"/>
        <v>1</v>
      </c>
      <c r="AC57" s="166">
        <f>0.81*0.5+0.49*0.5</f>
        <v>0.65</v>
      </c>
      <c r="AD57" s="142">
        <v>0.65</v>
      </c>
      <c r="AE57" s="93" t="s">
        <v>580</v>
      </c>
      <c r="AF57" s="93"/>
      <c r="AG57" s="90" t="str">
        <f>$G$57</f>
        <v>Acciones correctivas documentadas y vigentes</v>
      </c>
      <c r="AH57" s="89">
        <f t="shared" si="3"/>
        <v>1</v>
      </c>
      <c r="AI57" s="155">
        <v>0.41</v>
      </c>
      <c r="AJ57" s="155">
        <f>AI57/AH57</f>
        <v>0.41</v>
      </c>
      <c r="AK57" s="90" t="s">
        <v>581</v>
      </c>
      <c r="AL57" s="90" t="s">
        <v>582</v>
      </c>
      <c r="AM57" s="90" t="str">
        <f>$G$57</f>
        <v>Acciones correctivas documentadas y vigentes</v>
      </c>
      <c r="AN57" s="89">
        <f t="shared" si="0"/>
        <v>1</v>
      </c>
      <c r="AO57" s="89">
        <v>1</v>
      </c>
      <c r="AP57" s="92">
        <f>AO57/AN57</f>
        <v>1</v>
      </c>
      <c r="AQ57" s="90" t="s">
        <v>583</v>
      </c>
      <c r="AR57" s="90"/>
      <c r="AS57" s="90" t="str">
        <f>$G$57</f>
        <v>Acciones correctivas documentadas y vigentes</v>
      </c>
      <c r="AT57" s="89">
        <f t="shared" si="1"/>
        <v>1</v>
      </c>
      <c r="AU57" s="89">
        <v>0.94</v>
      </c>
      <c r="AV57" s="92">
        <f t="shared" si="19"/>
        <v>0.94</v>
      </c>
      <c r="AW57" s="70" t="s">
        <v>584</v>
      </c>
      <c r="AX57" s="90" t="s">
        <v>585</v>
      </c>
      <c r="AY57" s="90" t="str">
        <f>$G$57</f>
        <v>Acciones correctivas documentadas y vigentes</v>
      </c>
      <c r="AZ57" s="89">
        <f t="shared" si="2"/>
        <v>1</v>
      </c>
      <c r="BA57" s="89">
        <v>0.94</v>
      </c>
      <c r="BB57" s="92">
        <f t="shared" si="20"/>
        <v>0.94</v>
      </c>
      <c r="BC57" s="139">
        <f>BB57*E57</f>
        <v>2.8199999999999996E-2</v>
      </c>
      <c r="BD57" s="70" t="s">
        <v>584</v>
      </c>
    </row>
    <row r="58" spans="1:56" s="315" customFormat="1" ht="163.5" customHeight="1" thickBot="1" x14ac:dyDescent="0.25">
      <c r="A58" s="303">
        <v>39</v>
      </c>
      <c r="B58" s="391"/>
      <c r="C58" s="374"/>
      <c r="D58" s="148" t="s">
        <v>586</v>
      </c>
      <c r="E58" s="304">
        <v>0.03</v>
      </c>
      <c r="F58" s="305" t="s">
        <v>20</v>
      </c>
      <c r="G58" s="148" t="s">
        <v>587</v>
      </c>
      <c r="H58" s="148" t="s">
        <v>588</v>
      </c>
      <c r="I58" s="226"/>
      <c r="J58" s="226" t="s">
        <v>13</v>
      </c>
      <c r="K58" s="306" t="s">
        <v>589</v>
      </c>
      <c r="L58" s="304">
        <v>1</v>
      </c>
      <c r="M58" s="304">
        <v>1</v>
      </c>
      <c r="N58" s="304">
        <v>1</v>
      </c>
      <c r="O58" s="304">
        <v>1</v>
      </c>
      <c r="P58" s="304">
        <v>1</v>
      </c>
      <c r="Q58" s="307" t="s">
        <v>14</v>
      </c>
      <c r="R58" s="308" t="s">
        <v>590</v>
      </c>
      <c r="S58" s="307" t="s">
        <v>591</v>
      </c>
      <c r="T58" s="307" t="s">
        <v>592</v>
      </c>
      <c r="U58" s="307" t="s">
        <v>27</v>
      </c>
      <c r="V58" s="226"/>
      <c r="W58" s="226"/>
      <c r="X58" s="226"/>
      <c r="Y58" s="258"/>
      <c r="Z58" s="309"/>
      <c r="AA58" s="226" t="str">
        <f>$G$58</f>
        <v>Información publicada según lineamientos de la ley de transparencia 1712 de 2014</v>
      </c>
      <c r="AB58" s="291">
        <f t="shared" si="18"/>
        <v>1</v>
      </c>
      <c r="AC58" s="291">
        <v>0.86</v>
      </c>
      <c r="AD58" s="313">
        <v>0.86</v>
      </c>
      <c r="AE58" s="257" t="s">
        <v>593</v>
      </c>
      <c r="AF58" s="257"/>
      <c r="AG58" s="226" t="str">
        <f>$G$58</f>
        <v>Información publicada según lineamientos de la ley de transparencia 1712 de 2014</v>
      </c>
      <c r="AH58" s="291">
        <f t="shared" si="3"/>
        <v>1</v>
      </c>
      <c r="AI58" s="291">
        <v>0.86</v>
      </c>
      <c r="AJ58" s="291">
        <v>0.86</v>
      </c>
      <c r="AK58" s="226" t="s">
        <v>594</v>
      </c>
      <c r="AL58" s="226" t="s">
        <v>595</v>
      </c>
      <c r="AM58" s="226" t="str">
        <f>$G$58</f>
        <v>Información publicada según lineamientos de la ley de transparencia 1712 de 2014</v>
      </c>
      <c r="AN58" s="291">
        <f t="shared" si="0"/>
        <v>1</v>
      </c>
      <c r="AO58" s="291">
        <v>0.86</v>
      </c>
      <c r="AP58" s="228">
        <f>AO58/AN58</f>
        <v>0.86</v>
      </c>
      <c r="AQ58" s="226" t="s">
        <v>596</v>
      </c>
      <c r="AR58" s="311" t="s">
        <v>597</v>
      </c>
      <c r="AS58" s="226" t="str">
        <f>$G$58</f>
        <v>Información publicada según lineamientos de la ley de transparencia 1712 de 2014</v>
      </c>
      <c r="AT58" s="291">
        <f t="shared" si="1"/>
        <v>1</v>
      </c>
      <c r="AU58" s="312">
        <v>0.86</v>
      </c>
      <c r="AV58" s="313">
        <f>+AU58/AT58</f>
        <v>0.86</v>
      </c>
      <c r="AW58" s="314" t="s">
        <v>596</v>
      </c>
      <c r="AX58" s="311" t="s">
        <v>597</v>
      </c>
      <c r="AY58" s="226" t="str">
        <f>$G$58</f>
        <v>Información publicada según lineamientos de la ley de transparencia 1712 de 2014</v>
      </c>
      <c r="AZ58" s="291">
        <f t="shared" si="2"/>
        <v>1</v>
      </c>
      <c r="BA58" s="291">
        <f>AVERAGE(AC58,AI58,AO58,AU58)</f>
        <v>0.86</v>
      </c>
      <c r="BB58" s="228">
        <f t="shared" si="20"/>
        <v>0.86</v>
      </c>
      <c r="BC58" s="316">
        <f>BB58*E58</f>
        <v>2.58E-2</v>
      </c>
      <c r="BD58" s="258" t="s">
        <v>598</v>
      </c>
    </row>
    <row r="59" spans="1:56" ht="112.5" customHeight="1" thickBot="1" x14ac:dyDescent="0.25">
      <c r="A59" s="191"/>
      <c r="B59" s="385" t="s">
        <v>599</v>
      </c>
      <c r="C59" s="386"/>
      <c r="D59" s="386"/>
      <c r="E59" s="192">
        <f>SUM(E52:E58,E51,E49,E47,E45,E34,E24,E20,E18)</f>
        <v>1</v>
      </c>
      <c r="F59" s="193"/>
      <c r="G59" s="194"/>
      <c r="H59" s="62"/>
      <c r="I59" s="62"/>
      <c r="J59" s="62"/>
      <c r="K59" s="62"/>
      <c r="L59" s="62"/>
      <c r="M59" s="62"/>
      <c r="N59" s="62"/>
      <c r="O59" s="62"/>
      <c r="P59" s="195"/>
      <c r="Q59" s="62"/>
      <c r="R59" s="62"/>
      <c r="S59" s="62"/>
      <c r="T59" s="62"/>
      <c r="U59" s="62"/>
      <c r="V59" s="62"/>
      <c r="W59" s="62"/>
      <c r="X59" s="62"/>
      <c r="Y59" s="62"/>
      <c r="Z59" s="62"/>
      <c r="AA59" s="387" t="s">
        <v>600</v>
      </c>
      <c r="AB59" s="387"/>
      <c r="AC59" s="387"/>
      <c r="AD59" s="196">
        <f>AVERAGE(AD15:AD58)</f>
        <v>0.81360869565217375</v>
      </c>
      <c r="AE59" s="196"/>
      <c r="AF59" s="62"/>
      <c r="AG59" s="388" t="s">
        <v>601</v>
      </c>
      <c r="AH59" s="388"/>
      <c r="AI59" s="388"/>
      <c r="AJ59" s="196">
        <f>AVERAGE(AJ15:AJ58)</f>
        <v>0.76007657527657524</v>
      </c>
      <c r="AK59" s="196"/>
      <c r="AL59" s="62"/>
      <c r="AM59" s="387" t="s">
        <v>602</v>
      </c>
      <c r="AN59" s="387"/>
      <c r="AO59" s="387"/>
      <c r="AP59" s="196">
        <f>AVERAGE(AP15:AP58)</f>
        <v>0.82426839834778587</v>
      </c>
      <c r="AQ59" s="196"/>
      <c r="AR59" s="62"/>
      <c r="AS59" s="389" t="s">
        <v>603</v>
      </c>
      <c r="AT59" s="389"/>
      <c r="AU59" s="389"/>
      <c r="AV59" s="321">
        <f>AVERAGE(AV15:AV58)</f>
        <v>0.84366136304440864</v>
      </c>
      <c r="AW59" s="196"/>
      <c r="AX59" s="375" t="s">
        <v>604</v>
      </c>
      <c r="AY59" s="376"/>
      <c r="AZ59" s="377"/>
      <c r="BA59" s="320">
        <f>SUM(BC15:BC17,BC19,BC21:BC23,BC25:BC33,BC35:BC44,BC46,BC48:BC48,BC50,BC52:BC58)</f>
        <v>0.8310624582289059</v>
      </c>
      <c r="BB59" s="197"/>
      <c r="BC59" s="198"/>
      <c r="BD59" s="199"/>
    </row>
    <row r="60" spans="1:56" ht="15.75" customHeight="1" x14ac:dyDescent="0.2">
      <c r="A60" s="200"/>
      <c r="B60" s="201"/>
      <c r="C60" s="201"/>
      <c r="D60" s="202"/>
      <c r="E60" s="203"/>
      <c r="F60" s="201"/>
      <c r="G60" s="201"/>
      <c r="H60" s="204"/>
      <c r="I60" s="204"/>
      <c r="J60" s="204"/>
      <c r="K60" s="204"/>
      <c r="L60" s="204"/>
      <c r="M60" s="204"/>
      <c r="N60" s="204"/>
      <c r="O60" s="204"/>
      <c r="P60" s="204"/>
      <c r="Q60" s="204"/>
      <c r="R60" s="204"/>
      <c r="S60" s="204"/>
      <c r="T60" s="204"/>
      <c r="U60" s="204"/>
      <c r="V60" s="204"/>
      <c r="W60" s="204"/>
      <c r="X60" s="204"/>
      <c r="Y60" s="204"/>
      <c r="Z60" s="204"/>
      <c r="AA60" s="398"/>
      <c r="AB60" s="398"/>
      <c r="AC60" s="398"/>
      <c r="AD60" s="205"/>
      <c r="AE60" s="206"/>
      <c r="AF60" s="206"/>
      <c r="AG60" s="398"/>
      <c r="AH60" s="398"/>
      <c r="AI60" s="398"/>
      <c r="AJ60" s="205"/>
      <c r="AK60" s="207"/>
      <c r="AL60" s="206"/>
      <c r="AM60" s="398"/>
      <c r="AN60" s="398"/>
      <c r="AO60" s="398"/>
      <c r="AP60" s="205"/>
      <c r="AQ60" s="206"/>
      <c r="AR60" s="206"/>
      <c r="AS60" s="398"/>
      <c r="AT60" s="398"/>
      <c r="AU60" s="398"/>
      <c r="AV60" s="205"/>
      <c r="AW60" s="206"/>
      <c r="AX60" s="206"/>
      <c r="AY60" s="398"/>
      <c r="AZ60" s="398"/>
      <c r="BA60" s="398"/>
      <c r="BB60" s="205"/>
      <c r="BC60" s="205"/>
      <c r="BD60" s="206"/>
    </row>
    <row r="74" spans="49:51" x14ac:dyDescent="0.2">
      <c r="AW74" s="261"/>
    </row>
    <row r="75" spans="49:51" x14ac:dyDescent="0.2">
      <c r="AW75" s="261"/>
      <c r="AY75" s="263"/>
    </row>
    <row r="76" spans="49:51" x14ac:dyDescent="0.2">
      <c r="AW76" s="261"/>
      <c r="AY76" s="262"/>
    </row>
    <row r="77" spans="49:51" x14ac:dyDescent="0.2">
      <c r="AW77" s="261"/>
      <c r="AY77" s="263"/>
    </row>
    <row r="78" spans="49:51" x14ac:dyDescent="0.2">
      <c r="AW78" s="261"/>
    </row>
    <row r="79" spans="49:51" x14ac:dyDescent="0.2">
      <c r="AW79" s="261"/>
    </row>
    <row r="104" spans="49:49" ht="18" x14ac:dyDescent="0.25">
      <c r="AW104" s="260"/>
    </row>
    <row r="105" spans="49:49" ht="18" x14ac:dyDescent="0.25">
      <c r="AW105" s="260"/>
    </row>
    <row r="106" spans="49:49" ht="18" x14ac:dyDescent="0.25">
      <c r="AW106" s="260"/>
    </row>
    <row r="107" spans="49:49" ht="18" x14ac:dyDescent="0.25">
      <c r="AW107" s="260"/>
    </row>
    <row r="108" spans="49:49" ht="18" x14ac:dyDescent="0.25">
      <c r="AW108" s="260"/>
    </row>
    <row r="109" spans="49:49" ht="18" x14ac:dyDescent="0.25">
      <c r="AW109" s="260"/>
    </row>
    <row r="110" spans="49:49" ht="18" x14ac:dyDescent="0.25">
      <c r="AW110" s="260"/>
    </row>
    <row r="111" spans="49:49" ht="18" x14ac:dyDescent="0.25">
      <c r="AW111" s="260"/>
    </row>
  </sheetData>
  <mergeCells count="69">
    <mergeCell ref="AA60:AC60"/>
    <mergeCell ref="AG60:AI60"/>
    <mergeCell ref="AM60:AO60"/>
    <mergeCell ref="AS60:AU60"/>
    <mergeCell ref="AY60:BA60"/>
    <mergeCell ref="C52:C58"/>
    <mergeCell ref="AX59:AZ59"/>
    <mergeCell ref="AY12:BA12"/>
    <mergeCell ref="BB12:BB13"/>
    <mergeCell ref="BD12:BD13"/>
    <mergeCell ref="C13:C14"/>
    <mergeCell ref="X13:Y13"/>
    <mergeCell ref="AV12:AV13"/>
    <mergeCell ref="AW12:AW13"/>
    <mergeCell ref="B59:D59"/>
    <mergeCell ref="AA59:AC59"/>
    <mergeCell ref="AG59:AI59"/>
    <mergeCell ref="AM59:AO59"/>
    <mergeCell ref="AS59:AU59"/>
    <mergeCell ref="B52:B58"/>
    <mergeCell ref="A10:B12"/>
    <mergeCell ref="AY10:BD10"/>
    <mergeCell ref="AA11:AF11"/>
    <mergeCell ref="AP12:AP13"/>
    <mergeCell ref="AG11:AL11"/>
    <mergeCell ref="AM11:AR11"/>
    <mergeCell ref="AS11:AX11"/>
    <mergeCell ref="AY11:BD11"/>
    <mergeCell ref="AA12:AC12"/>
    <mergeCell ref="AD12:AD13"/>
    <mergeCell ref="AS12:AU12"/>
    <mergeCell ref="AG12:AI12"/>
    <mergeCell ref="AJ12:AJ13"/>
    <mergeCell ref="AK12:AK13"/>
    <mergeCell ref="AL12:AL13"/>
    <mergeCell ref="AM12:AO12"/>
    <mergeCell ref="AS10:AX10"/>
    <mergeCell ref="AX12:AX13"/>
    <mergeCell ref="D7:S7"/>
    <mergeCell ref="D8:K8"/>
    <mergeCell ref="L8:O8"/>
    <mergeCell ref="AA8:AC8"/>
    <mergeCell ref="AG8:AI8"/>
    <mergeCell ref="AF12:AF13"/>
    <mergeCell ref="AE12:AE13"/>
    <mergeCell ref="D10:Z11"/>
    <mergeCell ref="AA10:AF10"/>
    <mergeCell ref="AG10:AL10"/>
    <mergeCell ref="AM10:AR10"/>
    <mergeCell ref="AQ12:AQ13"/>
    <mergeCell ref="AR12:AR13"/>
    <mergeCell ref="D12:S12"/>
    <mergeCell ref="V12:Z12"/>
    <mergeCell ref="AS5:AX5"/>
    <mergeCell ref="AS8:AU8"/>
    <mergeCell ref="AY5:BD5"/>
    <mergeCell ref="AA6:AF6"/>
    <mergeCell ref="AG6:AL6"/>
    <mergeCell ref="AM6:AR6"/>
    <mergeCell ref="AS6:AX6"/>
    <mergeCell ref="AY6:BD6"/>
    <mergeCell ref="AM5:AR5"/>
    <mergeCell ref="AM8:AO8"/>
    <mergeCell ref="AY8:BA8"/>
    <mergeCell ref="A1:Z1"/>
    <mergeCell ref="A2:Z2"/>
    <mergeCell ref="C3:H3"/>
    <mergeCell ref="E4:H4"/>
    <mergeCell ref="E5:H5"/>
  </mergeCells>
  <conditionalFormatting sqref="AD59:AE59 AJ59:AK59 AP59:AQ59 AV59:AW59 BA59:BD59 AD49 BB60:BC60 AJ60 AP60 AV60 AD33:AD47 AD60 AD15:AD31 AJ45 AJ15:AJ41 AJ47:AJ56 AP15:AP20 AV15:AV24 AD51:AD58 AP24:AP58 AV28:AV34 AV38:AV58 BB15:BC58">
    <cfRule type="containsText" dxfId="55" priority="55" operator="containsText" text="N/A">
      <formula>NOT(ISERROR(SEARCH("N/A",AD15)))</formula>
    </cfRule>
    <cfRule type="cellIs" dxfId="54" priority="56" operator="between">
      <formula>#REF!</formula>
      <formula>#REF!</formula>
    </cfRule>
    <cfRule type="cellIs" dxfId="53" priority="57" operator="between">
      <formula>#REF!</formula>
      <formula>#REF!</formula>
    </cfRule>
    <cfRule type="cellIs" dxfId="52" priority="58" operator="between">
      <formula>#REF!</formula>
      <formula>#REF!</formula>
    </cfRule>
  </conditionalFormatting>
  <conditionalFormatting sqref="AP60 AV60 BB60:BC60 AJ60 AD60">
    <cfRule type="containsText" dxfId="51" priority="59" operator="containsText" text="N/A">
      <formula>NOT(ISERROR(SEARCH("N/A",AD60)))</formula>
    </cfRule>
    <cfRule type="cellIs" dxfId="50" priority="60" operator="between">
      <formula>$B$11</formula>
      <formula>#REF!</formula>
    </cfRule>
    <cfRule type="cellIs" dxfId="49" priority="61" operator="between">
      <formula>$B$9</formula>
      <formula>#REF!</formula>
    </cfRule>
    <cfRule type="cellIs" dxfId="48" priority="62" operator="between">
      <formula>#REF!</formula>
      <formula>#REF!</formula>
    </cfRule>
  </conditionalFormatting>
  <conditionalFormatting sqref="BB60:BC60 AP60 AV60 AJ60 AD60">
    <cfRule type="containsText" dxfId="47" priority="63" operator="containsText" text="N/A">
      <formula>NOT(ISERROR(SEARCH("N/A",AD60)))</formula>
    </cfRule>
    <cfRule type="cellIs" dxfId="46" priority="64" operator="between">
      <formula>#REF!</formula>
      <formula>#REF!</formula>
    </cfRule>
    <cfRule type="cellIs" dxfId="45" priority="65" operator="between">
      <formula>$B$9</formula>
      <formula>#REF!</formula>
    </cfRule>
    <cfRule type="cellIs" dxfId="44" priority="66" operator="between">
      <formula>#REF!</formula>
      <formula>#REF!</formula>
    </cfRule>
  </conditionalFormatting>
  <conditionalFormatting sqref="AE59">
    <cfRule type="colorScale" priority="54">
      <colorScale>
        <cfvo type="min"/>
        <cfvo type="percentile" val="50"/>
        <cfvo type="max"/>
        <color rgb="FFF8696B"/>
        <color rgb="FFFFEB84"/>
        <color rgb="FF63BE7B"/>
      </colorScale>
    </cfRule>
  </conditionalFormatting>
  <conditionalFormatting sqref="AK59">
    <cfRule type="colorScale" priority="53">
      <colorScale>
        <cfvo type="min"/>
        <cfvo type="percentile" val="50"/>
        <cfvo type="max"/>
        <color rgb="FFF8696B"/>
        <color rgb="FFFFEB84"/>
        <color rgb="FF63BE7B"/>
      </colorScale>
    </cfRule>
  </conditionalFormatting>
  <conditionalFormatting sqref="AQ59">
    <cfRule type="colorScale" priority="52">
      <colorScale>
        <cfvo type="min"/>
        <cfvo type="percentile" val="50"/>
        <cfvo type="max"/>
        <color rgb="FFF8696B"/>
        <color rgb="FFFFEB84"/>
        <color rgb="FF63BE7B"/>
      </colorScale>
    </cfRule>
  </conditionalFormatting>
  <conditionalFormatting sqref="AW59">
    <cfRule type="colorScale" priority="51">
      <colorScale>
        <cfvo type="min"/>
        <cfvo type="percentile" val="50"/>
        <cfvo type="max"/>
        <color rgb="FFF8696B"/>
        <color rgb="FFFFEB84"/>
        <color rgb="FF63BE7B"/>
      </colorScale>
    </cfRule>
  </conditionalFormatting>
  <conditionalFormatting sqref="BB59:BC59">
    <cfRule type="colorScale" priority="50">
      <colorScale>
        <cfvo type="min"/>
        <cfvo type="percentile" val="50"/>
        <cfvo type="max"/>
        <color rgb="FFF8696B"/>
        <color rgb="FFFFEB84"/>
        <color rgb="FF63BE7B"/>
      </colorScale>
    </cfRule>
  </conditionalFormatting>
  <conditionalFormatting sqref="AD59">
    <cfRule type="colorScale" priority="49">
      <colorScale>
        <cfvo type="min"/>
        <cfvo type="percentile" val="50"/>
        <cfvo type="max"/>
        <color rgb="FFF8696B"/>
        <color rgb="FFFFEB84"/>
        <color rgb="FF63BE7B"/>
      </colorScale>
    </cfRule>
  </conditionalFormatting>
  <conditionalFormatting sqref="AJ59">
    <cfRule type="colorScale" priority="48">
      <colorScale>
        <cfvo type="min"/>
        <cfvo type="percentile" val="50"/>
        <cfvo type="max"/>
        <color rgb="FFF8696B"/>
        <color rgb="FFFFEB84"/>
        <color rgb="FF63BE7B"/>
      </colorScale>
    </cfRule>
  </conditionalFormatting>
  <conditionalFormatting sqref="AP59">
    <cfRule type="colorScale" priority="47">
      <colorScale>
        <cfvo type="min"/>
        <cfvo type="percentile" val="50"/>
        <cfvo type="max"/>
        <color rgb="FFF8696B"/>
        <color rgb="FFFFEB84"/>
        <color rgb="FF63BE7B"/>
      </colorScale>
    </cfRule>
  </conditionalFormatting>
  <conditionalFormatting sqref="AV59">
    <cfRule type="colorScale" priority="46">
      <colorScale>
        <cfvo type="min"/>
        <cfvo type="percentile" val="50"/>
        <cfvo type="max"/>
        <color rgb="FFF8696B"/>
        <color rgb="FFFFEB84"/>
        <color rgb="FF63BE7B"/>
      </colorScale>
    </cfRule>
  </conditionalFormatting>
  <conditionalFormatting sqref="BA59">
    <cfRule type="colorScale" priority="45">
      <colorScale>
        <cfvo type="min"/>
        <cfvo type="percentile" val="50"/>
        <cfvo type="max"/>
        <color rgb="FF63BE7B"/>
        <color rgb="FFFFEB84"/>
        <color rgb="FFF8696B"/>
      </colorScale>
    </cfRule>
  </conditionalFormatting>
  <conditionalFormatting sqref="AV59">
    <cfRule type="iconSet" priority="67">
      <iconSet iconSet="4Arrows">
        <cfvo type="percent" val="0"/>
        <cfvo type="percent" val="25"/>
        <cfvo type="percent" val="50"/>
        <cfvo type="percent" val="75"/>
      </iconSet>
    </cfRule>
  </conditionalFormatting>
  <conditionalFormatting sqref="BA59">
    <cfRule type="colorScale" priority="68">
      <colorScale>
        <cfvo type="num" val="0.45"/>
        <cfvo type="percent" val="0.65"/>
        <cfvo type="percent" val="100"/>
        <color rgb="FFF8696B"/>
        <color rgb="FFFFEB84"/>
        <color rgb="FF63BE7B"/>
      </colorScale>
    </cfRule>
  </conditionalFormatting>
  <conditionalFormatting sqref="AP21:AP23">
    <cfRule type="containsText" dxfId="43" priority="41" operator="containsText" text="N/A">
      <formula>NOT(ISERROR(SEARCH("N/A",AP21)))</formula>
    </cfRule>
    <cfRule type="cellIs" dxfId="42" priority="42" operator="between">
      <formula>#REF!</formula>
      <formula>#REF!</formula>
    </cfRule>
    <cfRule type="cellIs" dxfId="41" priority="43" operator="between">
      <formula>#REF!</formula>
      <formula>#REF!</formula>
    </cfRule>
    <cfRule type="cellIs" dxfId="40" priority="44" operator="between">
      <formula>#REF!</formula>
      <formula>#REF!</formula>
    </cfRule>
  </conditionalFormatting>
  <conditionalFormatting sqref="AQ52">
    <cfRule type="containsText" dxfId="39" priority="37" operator="containsText" text="N/A">
      <formula>NOT(ISERROR(SEARCH("N/A",AQ52)))</formula>
    </cfRule>
    <cfRule type="cellIs" dxfId="38" priority="38" operator="between">
      <formula>#REF!</formula>
      <formula>#REF!</formula>
    </cfRule>
    <cfRule type="cellIs" dxfId="37" priority="39" operator="between">
      <formula>#REF!</formula>
      <formula>#REF!</formula>
    </cfRule>
    <cfRule type="cellIs" dxfId="36" priority="40" operator="between">
      <formula>#REF!</formula>
      <formula>#REF!</formula>
    </cfRule>
  </conditionalFormatting>
  <conditionalFormatting sqref="AQ53">
    <cfRule type="containsText" dxfId="35" priority="33" operator="containsText" text="N/A">
      <formula>NOT(ISERROR(SEARCH("N/A",AQ53)))</formula>
    </cfRule>
    <cfRule type="cellIs" dxfId="34" priority="34" operator="between">
      <formula>#REF!</formula>
      <formula>#REF!</formula>
    </cfRule>
    <cfRule type="cellIs" dxfId="33" priority="35" operator="between">
      <formula>#REF!</formula>
      <formula>#REF!</formula>
    </cfRule>
    <cfRule type="cellIs" dxfId="32" priority="36" operator="between">
      <formula>#REF!</formula>
      <formula>#REF!</formula>
    </cfRule>
  </conditionalFormatting>
  <conditionalFormatting sqref="AQ56">
    <cfRule type="containsText" dxfId="31" priority="29" operator="containsText" text="N/A">
      <formula>NOT(ISERROR(SEARCH("N/A",AQ56)))</formula>
    </cfRule>
    <cfRule type="cellIs" dxfId="30" priority="30" operator="between">
      <formula>#REF!</formula>
      <formula>#REF!</formula>
    </cfRule>
    <cfRule type="cellIs" dxfId="29" priority="31" operator="between">
      <formula>#REF!</formula>
      <formula>#REF!</formula>
    </cfRule>
    <cfRule type="cellIs" dxfId="28" priority="32" operator="between">
      <formula>#REF!</formula>
      <formula>#REF!</formula>
    </cfRule>
  </conditionalFormatting>
  <conditionalFormatting sqref="AE54">
    <cfRule type="containsText" dxfId="27" priority="25" operator="containsText" text="N/A">
      <formula>NOT(ISERROR(SEARCH("N/A",AE54)))</formula>
    </cfRule>
    <cfRule type="cellIs" dxfId="26" priority="26" operator="between">
      <formula>#REF!</formula>
      <formula>#REF!</formula>
    </cfRule>
    <cfRule type="cellIs" dxfId="25" priority="27" operator="between">
      <formula>#REF!</formula>
      <formula>#REF!</formula>
    </cfRule>
    <cfRule type="cellIs" dxfId="24" priority="28" operator="between">
      <formula>#REF!</formula>
      <formula>#REF!</formula>
    </cfRule>
  </conditionalFormatting>
  <conditionalFormatting sqref="AK54">
    <cfRule type="containsText" dxfId="23" priority="21" operator="containsText" text="N/A">
      <formula>NOT(ISERROR(SEARCH("N/A",AK54)))</formula>
    </cfRule>
    <cfRule type="cellIs" dxfId="22" priority="22" operator="between">
      <formula>#REF!</formula>
      <formula>#REF!</formula>
    </cfRule>
    <cfRule type="cellIs" dxfId="21" priority="23" operator="between">
      <formula>#REF!</formula>
      <formula>#REF!</formula>
    </cfRule>
    <cfRule type="cellIs" dxfId="20" priority="24" operator="between">
      <formula>#REF!</formula>
      <formula>#REF!</formula>
    </cfRule>
  </conditionalFormatting>
  <conditionalFormatting sqref="AV25">
    <cfRule type="containsText" dxfId="19" priority="17" operator="containsText" text="N/A">
      <formula>NOT(ISERROR(SEARCH("N/A",AV25)))</formula>
    </cfRule>
    <cfRule type="cellIs" dxfId="18" priority="18" operator="between">
      <formula>#REF!</formula>
      <formula>#REF!</formula>
    </cfRule>
    <cfRule type="cellIs" dxfId="17" priority="19" operator="between">
      <formula>#REF!</formula>
      <formula>#REF!</formula>
    </cfRule>
    <cfRule type="cellIs" dxfId="16" priority="20" operator="between">
      <formula>#REF!</formula>
      <formula>#REF!</formula>
    </cfRule>
  </conditionalFormatting>
  <conditionalFormatting sqref="AV26">
    <cfRule type="containsText" dxfId="15" priority="13" operator="containsText" text="N/A">
      <formula>NOT(ISERROR(SEARCH("N/A",AV26)))</formula>
    </cfRule>
    <cfRule type="cellIs" dxfId="14" priority="14" operator="between">
      <formula>#REF!</formula>
      <formula>#REF!</formula>
    </cfRule>
    <cfRule type="cellIs" dxfId="13" priority="15" operator="between">
      <formula>#REF!</formula>
      <formula>#REF!</formula>
    </cfRule>
    <cfRule type="cellIs" dxfId="12" priority="16" operator="between">
      <formula>#REF!</formula>
      <formula>#REF!</formula>
    </cfRule>
  </conditionalFormatting>
  <conditionalFormatting sqref="AV27">
    <cfRule type="containsText" dxfId="11" priority="9" operator="containsText" text="N/A">
      <formula>NOT(ISERROR(SEARCH("N/A",AV27)))</formula>
    </cfRule>
    <cfRule type="cellIs" dxfId="10" priority="10" operator="between">
      <formula>#REF!</formula>
      <formula>#REF!</formula>
    </cfRule>
    <cfRule type="cellIs" dxfId="9" priority="11" operator="between">
      <formula>#REF!</formula>
      <formula>#REF!</formula>
    </cfRule>
    <cfRule type="cellIs" dxfId="8" priority="12" operator="between">
      <formula>#REF!</formula>
      <formula>#REF!</formula>
    </cfRule>
  </conditionalFormatting>
  <conditionalFormatting sqref="AV35:AV37">
    <cfRule type="containsText" dxfId="7" priority="5" operator="containsText" text="N/A">
      <formula>NOT(ISERROR(SEARCH("N/A",AV35)))</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AX55">
    <cfRule type="containsText" dxfId="3" priority="1" operator="containsText" text="N/A">
      <formula>NOT(ISERROR(SEARCH("N/A",AX55)))</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8">
    <dataValidation type="list" allowBlank="1" showInputMessage="1" showErrorMessage="1" sqref="J15:J17 J19:J58">
      <formula1>PROGRAMACION</formula1>
    </dataValidation>
    <dataValidation type="list" allowBlank="1" showInputMessage="1" showErrorMessage="1" error="Escriba un texto " promptTitle="Cualquier contenido" sqref="F58 F15:F56">
      <formula1>META2</formula1>
    </dataValidation>
    <dataValidation type="list" allowBlank="1" showInputMessage="1" showErrorMessage="1" sqref="B5">
      <formula1>LIDERPROCESO</formula1>
    </dataValidation>
    <dataValidation type="list" allowBlank="1" showInputMessage="1" showErrorMessage="1" sqref="B4">
      <formula1>DEPENDENCIA</formula1>
    </dataValidation>
    <dataValidation type="list" allowBlank="1" showInputMessage="1" showErrorMessage="1" sqref="U15:U58">
      <formula1>CONTRALORIA</formula1>
    </dataValidation>
    <dataValidation type="list" allowBlank="1" showInputMessage="1" showErrorMessage="1" sqref="W15:W58">
      <formula1>RUBROS</formula1>
    </dataValidation>
    <dataValidation type="list" allowBlank="1" showInputMessage="1" showErrorMessage="1" sqref="V15:V58">
      <formula1>FUENTE</formula1>
    </dataValidation>
    <dataValidation type="list" allowBlank="1" showInputMessage="1" showErrorMessage="1" sqref="Q15:Q58">
      <formula1>INDICADOR</formula1>
    </dataValidation>
  </dataValidations>
  <hyperlinks>
    <hyperlink ref="AR25" r:id="rId1"/>
    <hyperlink ref="AR26" r:id="rId2"/>
    <hyperlink ref="AR58" r:id="rId3"/>
    <hyperlink ref="AX58" r:id="rId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4"/>
  <sheetViews>
    <sheetView workbookViewId="0">
      <selection activeCell="B5" sqref="B5"/>
    </sheetView>
  </sheetViews>
  <sheetFormatPr baseColWidth="10" defaultColWidth="11.42578125" defaultRowHeight="15" x14ac:dyDescent="0.25"/>
  <sheetData>
    <row r="3" spans="1:2" x14ac:dyDescent="0.25">
      <c r="A3" t="s">
        <v>605</v>
      </c>
      <c r="B3" t="s">
        <v>606</v>
      </c>
    </row>
    <row r="4" spans="1:2" x14ac:dyDescent="0.25">
      <c r="A4" t="s">
        <v>607</v>
      </c>
      <c r="B4" t="s">
        <v>608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baseColWidth="10" defaultColWidth="11.42578125" defaultRowHeight="15" x14ac:dyDescent="0.25"/>
  <cols>
    <col min="1" max="1" width="1.140625" customWidth="1"/>
    <col min="2" max="2" width="64.42578125" customWidth="1"/>
    <col min="3" max="3" width="1.5703125" customWidth="1"/>
    <col min="4" max="4" width="5.5703125" customWidth="1"/>
    <col min="5" max="6" width="16" customWidth="1"/>
  </cols>
  <sheetData>
    <row r="1" spans="1:6" x14ac:dyDescent="0.25">
      <c r="B1" s="230" t="s">
        <v>609</v>
      </c>
      <c r="C1" s="230"/>
      <c r="D1" s="239"/>
      <c r="E1" s="239"/>
      <c r="F1" s="239"/>
    </row>
    <row r="2" spans="1:6" x14ac:dyDescent="0.25">
      <c r="A2" s="229" t="s">
        <v>610</v>
      </c>
      <c r="B2" s="230" t="s">
        <v>611</v>
      </c>
      <c r="C2" s="230"/>
      <c r="D2" s="239"/>
      <c r="E2" s="239"/>
      <c r="F2" s="239"/>
    </row>
    <row r="3" spans="1:6" x14ac:dyDescent="0.25">
      <c r="B3" s="231"/>
      <c r="C3" s="231"/>
      <c r="D3" s="240"/>
      <c r="E3" s="240"/>
      <c r="F3" s="240"/>
    </row>
    <row r="4" spans="1:6" ht="45" x14ac:dyDescent="0.25">
      <c r="B4" s="231" t="s">
        <v>612</v>
      </c>
      <c r="C4" s="231"/>
      <c r="D4" s="240"/>
      <c r="E4" s="240"/>
      <c r="F4" s="240"/>
    </row>
    <row r="5" spans="1:6" x14ac:dyDescent="0.25">
      <c r="B5" s="231"/>
      <c r="C5" s="231"/>
      <c r="D5" s="240"/>
      <c r="E5" s="240"/>
      <c r="F5" s="240"/>
    </row>
    <row r="6" spans="1:6" ht="30" x14ac:dyDescent="0.25">
      <c r="B6" s="230" t="s">
        <v>613</v>
      </c>
      <c r="C6" s="230"/>
      <c r="D6" s="239"/>
      <c r="E6" s="239" t="s">
        <v>614</v>
      </c>
      <c r="F6" s="239" t="s">
        <v>615</v>
      </c>
    </row>
    <row r="7" spans="1:6" ht="15.75" thickBot="1" x14ac:dyDescent="0.3">
      <c r="B7" s="231"/>
      <c r="C7" s="231"/>
      <c r="D7" s="240"/>
      <c r="E7" s="240"/>
      <c r="F7" s="240"/>
    </row>
    <row r="8" spans="1:6" ht="30" x14ac:dyDescent="0.25">
      <c r="B8" s="232" t="s">
        <v>616</v>
      </c>
      <c r="C8" s="233"/>
      <c r="D8" s="241"/>
      <c r="E8" s="241">
        <v>6</v>
      </c>
      <c r="F8" s="242"/>
    </row>
    <row r="9" spans="1:6" ht="45.75" thickBot="1" x14ac:dyDescent="0.3">
      <c r="B9" s="234"/>
      <c r="C9" s="235"/>
      <c r="D9" s="243"/>
      <c r="E9" s="244" t="s">
        <v>617</v>
      </c>
      <c r="F9" s="245" t="s">
        <v>618</v>
      </c>
    </row>
    <row r="10" spans="1:6" ht="15.75" thickBot="1" x14ac:dyDescent="0.3">
      <c r="B10" s="231"/>
      <c r="C10" s="231"/>
      <c r="D10" s="240"/>
      <c r="E10" s="240"/>
      <c r="F10" s="240"/>
    </row>
    <row r="11" spans="1:6" ht="60" x14ac:dyDescent="0.25">
      <c r="B11" s="232" t="s">
        <v>619</v>
      </c>
      <c r="C11" s="233"/>
      <c r="D11" s="241"/>
      <c r="E11" s="241">
        <v>37</v>
      </c>
      <c r="F11" s="242"/>
    </row>
    <row r="12" spans="1:6" ht="45.75" thickBot="1" x14ac:dyDescent="0.3">
      <c r="B12" s="234"/>
      <c r="C12" s="235"/>
      <c r="D12" s="243"/>
      <c r="E12" s="244" t="s">
        <v>620</v>
      </c>
      <c r="F12" s="245" t="s">
        <v>618</v>
      </c>
    </row>
    <row r="13" spans="1:6" ht="15.75" thickBot="1" x14ac:dyDescent="0.3">
      <c r="B13" s="231"/>
      <c r="C13" s="231"/>
      <c r="D13" s="240"/>
      <c r="E13" s="240"/>
      <c r="F13" s="240"/>
    </row>
    <row r="14" spans="1:6" ht="60" x14ac:dyDescent="0.25">
      <c r="B14" s="232" t="s">
        <v>621</v>
      </c>
      <c r="C14" s="233"/>
      <c r="D14" s="241"/>
      <c r="E14" s="241">
        <v>27</v>
      </c>
      <c r="F14" s="242"/>
    </row>
    <row r="15" spans="1:6" ht="60.75" thickBot="1" x14ac:dyDescent="0.3">
      <c r="B15" s="234"/>
      <c r="C15" s="235"/>
      <c r="D15" s="243"/>
      <c r="E15" s="244" t="s">
        <v>622</v>
      </c>
      <c r="F15" s="245" t="s">
        <v>618</v>
      </c>
    </row>
    <row r="16" spans="1:6" ht="15.75" thickBot="1" x14ac:dyDescent="0.3">
      <c r="B16" s="231"/>
      <c r="C16" s="231"/>
      <c r="D16" s="240"/>
      <c r="E16" s="240"/>
      <c r="F16" s="240"/>
    </row>
    <row r="17" spans="2:6" ht="45" x14ac:dyDescent="0.25">
      <c r="B17" s="232" t="s">
        <v>623</v>
      </c>
      <c r="C17" s="233"/>
      <c r="D17" s="241"/>
      <c r="E17" s="241">
        <v>13</v>
      </c>
      <c r="F17" s="242"/>
    </row>
    <row r="18" spans="2:6" x14ac:dyDescent="0.25">
      <c r="B18" s="236"/>
      <c r="C18" s="231"/>
      <c r="D18" s="240"/>
      <c r="E18" s="240"/>
      <c r="F18" s="246" t="s">
        <v>618</v>
      </c>
    </row>
    <row r="19" spans="2:6" ht="45.75" thickBot="1" x14ac:dyDescent="0.3">
      <c r="B19" s="234"/>
      <c r="C19" s="235"/>
      <c r="D19" s="243"/>
      <c r="E19" s="244" t="s">
        <v>620</v>
      </c>
      <c r="F19" s="245" t="s">
        <v>618</v>
      </c>
    </row>
    <row r="20" spans="2:6" ht="15.75" thickBot="1" x14ac:dyDescent="0.3">
      <c r="B20" s="231"/>
      <c r="C20" s="231"/>
      <c r="D20" s="240"/>
      <c r="E20" s="240"/>
      <c r="F20" s="240"/>
    </row>
    <row r="21" spans="2:6" ht="60" x14ac:dyDescent="0.25">
      <c r="B21" s="232" t="s">
        <v>624</v>
      </c>
      <c r="C21" s="233"/>
      <c r="D21" s="241"/>
      <c r="E21" s="241">
        <v>36</v>
      </c>
      <c r="F21" s="242"/>
    </row>
    <row r="22" spans="2:6" ht="60.75" thickBot="1" x14ac:dyDescent="0.3">
      <c r="B22" s="234"/>
      <c r="C22" s="235"/>
      <c r="D22" s="243"/>
      <c r="E22" s="244" t="s">
        <v>625</v>
      </c>
      <c r="F22" s="245" t="s">
        <v>618</v>
      </c>
    </row>
    <row r="23" spans="2:6" x14ac:dyDescent="0.25">
      <c r="B23" s="231"/>
      <c r="C23" s="231"/>
      <c r="D23" s="240"/>
      <c r="E23" s="240"/>
      <c r="F23" s="240"/>
    </row>
    <row r="24" spans="2:6" x14ac:dyDescent="0.25">
      <c r="B24" s="231"/>
      <c r="C24" s="231"/>
      <c r="D24" s="240"/>
      <c r="E24" s="240"/>
      <c r="F24" s="240"/>
    </row>
    <row r="25" spans="2:6" x14ac:dyDescent="0.25">
      <c r="B25" s="230" t="s">
        <v>626</v>
      </c>
      <c r="C25" s="230"/>
      <c r="D25" s="239"/>
      <c r="E25" s="239"/>
      <c r="F25" s="239"/>
    </row>
    <row r="26" spans="2:6" ht="15.75" thickBot="1" x14ac:dyDescent="0.3">
      <c r="B26" s="231"/>
      <c r="C26" s="231"/>
      <c r="D26" s="240"/>
      <c r="E26" s="240"/>
      <c r="F26" s="240"/>
    </row>
    <row r="27" spans="2:6" ht="75.75" thickBot="1" x14ac:dyDescent="0.3">
      <c r="B27" s="237" t="s">
        <v>627</v>
      </c>
      <c r="C27" s="238"/>
      <c r="D27" s="247"/>
      <c r="E27" s="247" t="s">
        <v>628</v>
      </c>
      <c r="F27" s="248" t="s">
        <v>618</v>
      </c>
    </row>
    <row r="28" spans="2:6" ht="15.75" thickBot="1" x14ac:dyDescent="0.3">
      <c r="B28" s="231"/>
      <c r="C28" s="231"/>
      <c r="D28" s="240"/>
      <c r="E28" s="240"/>
      <c r="F28" s="240"/>
    </row>
    <row r="29" spans="2:6" ht="45.75" thickBot="1" x14ac:dyDescent="0.3">
      <c r="B29" s="237" t="s">
        <v>629</v>
      </c>
      <c r="C29" s="238"/>
      <c r="D29" s="247"/>
      <c r="E29" s="247">
        <v>109</v>
      </c>
      <c r="F29" s="248" t="s">
        <v>618</v>
      </c>
    </row>
    <row r="30" spans="2:6" ht="15.75" thickBot="1" x14ac:dyDescent="0.3">
      <c r="B30" s="231"/>
      <c r="C30" s="231"/>
      <c r="D30" s="240"/>
      <c r="E30" s="240"/>
      <c r="F30" s="240"/>
    </row>
    <row r="31" spans="2:6" ht="45" x14ac:dyDescent="0.25">
      <c r="B31" s="232" t="s">
        <v>630</v>
      </c>
      <c r="C31" s="233"/>
      <c r="D31" s="241"/>
      <c r="E31" s="241">
        <v>2</v>
      </c>
      <c r="F31" s="242"/>
    </row>
    <row r="32" spans="2:6" ht="45" x14ac:dyDescent="0.25">
      <c r="B32" s="236"/>
      <c r="C32" s="231"/>
      <c r="D32" s="240"/>
      <c r="E32" s="249" t="s">
        <v>631</v>
      </c>
      <c r="F32" s="246" t="s">
        <v>618</v>
      </c>
    </row>
    <row r="33" spans="2:6" x14ac:dyDescent="0.25">
      <c r="B33" s="236"/>
      <c r="C33" s="231"/>
      <c r="D33" s="240"/>
      <c r="E33" s="240"/>
      <c r="F33" s="246" t="s">
        <v>632</v>
      </c>
    </row>
    <row r="34" spans="2:6" x14ac:dyDescent="0.25">
      <c r="B34" s="236"/>
      <c r="C34" s="231"/>
      <c r="D34" s="240"/>
      <c r="E34" s="240"/>
      <c r="F34" s="246"/>
    </row>
    <row r="35" spans="2:6" x14ac:dyDescent="0.25">
      <c r="B35" s="236"/>
      <c r="C35" s="231"/>
      <c r="D35" s="240"/>
      <c r="E35" s="240"/>
      <c r="F35" s="246"/>
    </row>
    <row r="36" spans="2:6" x14ac:dyDescent="0.25">
      <c r="B36" s="236"/>
      <c r="C36" s="231"/>
      <c r="D36" s="240"/>
      <c r="E36" s="240"/>
      <c r="F36" s="246"/>
    </row>
    <row r="37" spans="2:6" x14ac:dyDescent="0.25">
      <c r="B37" s="236"/>
      <c r="C37" s="231"/>
      <c r="D37" s="240"/>
      <c r="E37" s="240"/>
      <c r="F37" s="246"/>
    </row>
    <row r="38" spans="2:6" x14ac:dyDescent="0.25">
      <c r="B38" s="236"/>
      <c r="C38" s="231"/>
      <c r="D38" s="240"/>
      <c r="E38" s="240"/>
      <c r="F38" s="246"/>
    </row>
    <row r="39" spans="2:6" x14ac:dyDescent="0.25">
      <c r="B39" s="236"/>
      <c r="C39" s="231"/>
      <c r="D39" s="240"/>
      <c r="E39" s="240"/>
      <c r="F39" s="246"/>
    </row>
    <row r="40" spans="2:6" x14ac:dyDescent="0.25">
      <c r="B40" s="236"/>
      <c r="C40" s="231"/>
      <c r="D40" s="240"/>
      <c r="E40" s="240"/>
      <c r="F40" s="246"/>
    </row>
    <row r="41" spans="2:6" x14ac:dyDescent="0.25">
      <c r="B41" s="236"/>
      <c r="C41" s="231"/>
      <c r="D41" s="240"/>
      <c r="E41" s="240"/>
      <c r="F41" s="246"/>
    </row>
    <row r="42" spans="2:6" x14ac:dyDescent="0.25">
      <c r="B42" s="236"/>
      <c r="C42" s="231"/>
      <c r="D42" s="240"/>
      <c r="E42" s="240"/>
      <c r="F42" s="246"/>
    </row>
    <row r="43" spans="2:6" x14ac:dyDescent="0.25">
      <c r="B43" s="236"/>
      <c r="C43" s="231"/>
      <c r="D43" s="240"/>
      <c r="E43" s="240"/>
      <c r="F43" s="246"/>
    </row>
    <row r="44" spans="2:6" x14ac:dyDescent="0.25">
      <c r="B44" s="236"/>
      <c r="C44" s="231"/>
      <c r="D44" s="240"/>
      <c r="E44" s="240"/>
      <c r="F44" s="246"/>
    </row>
    <row r="45" spans="2:6" x14ac:dyDescent="0.25">
      <c r="B45" s="236"/>
      <c r="C45" s="231"/>
      <c r="D45" s="240"/>
      <c r="E45" s="240"/>
      <c r="F45" s="246"/>
    </row>
    <row r="46" spans="2:6" x14ac:dyDescent="0.25">
      <c r="B46" s="236"/>
      <c r="C46" s="231"/>
      <c r="D46" s="240"/>
      <c r="E46" s="240"/>
      <c r="F46" s="246"/>
    </row>
    <row r="47" spans="2:6" x14ac:dyDescent="0.25">
      <c r="B47" s="236"/>
      <c r="C47" s="231"/>
      <c r="D47" s="240"/>
      <c r="E47" s="240"/>
      <c r="F47" s="246"/>
    </row>
    <row r="48" spans="2:6" x14ac:dyDescent="0.25">
      <c r="B48" s="236"/>
      <c r="C48" s="231"/>
      <c r="D48" s="240"/>
      <c r="E48" s="240"/>
      <c r="F48" s="246"/>
    </row>
    <row r="49" spans="2:6" x14ac:dyDescent="0.25">
      <c r="B49" s="236"/>
      <c r="C49" s="231"/>
      <c r="D49" s="240"/>
      <c r="E49" s="240"/>
      <c r="F49" s="246"/>
    </row>
    <row r="50" spans="2:6" x14ac:dyDescent="0.25">
      <c r="B50" s="236"/>
      <c r="C50" s="231"/>
      <c r="D50" s="240"/>
      <c r="E50" s="240"/>
      <c r="F50" s="246"/>
    </row>
    <row r="51" spans="2:6" x14ac:dyDescent="0.25">
      <c r="B51" s="236"/>
      <c r="C51" s="231"/>
      <c r="D51" s="240"/>
      <c r="E51" s="240"/>
      <c r="F51" s="246"/>
    </row>
    <row r="52" spans="2:6" x14ac:dyDescent="0.25">
      <c r="B52" s="236"/>
      <c r="C52" s="231"/>
      <c r="D52" s="240"/>
      <c r="E52" s="240"/>
      <c r="F52" s="246"/>
    </row>
    <row r="53" spans="2:6" x14ac:dyDescent="0.25">
      <c r="B53" s="236"/>
      <c r="C53" s="231"/>
      <c r="D53" s="240"/>
      <c r="E53" s="240"/>
      <c r="F53" s="246"/>
    </row>
    <row r="54" spans="2:6" x14ac:dyDescent="0.25">
      <c r="B54" s="236"/>
      <c r="C54" s="231"/>
      <c r="D54" s="240"/>
      <c r="E54" s="240"/>
      <c r="F54" s="246"/>
    </row>
    <row r="55" spans="2:6" x14ac:dyDescent="0.25">
      <c r="B55" s="236"/>
      <c r="C55" s="231"/>
      <c r="D55" s="240"/>
      <c r="E55" s="240"/>
      <c r="F55" s="246"/>
    </row>
    <row r="56" spans="2:6" x14ac:dyDescent="0.25">
      <c r="B56" s="236"/>
      <c r="C56" s="231"/>
      <c r="D56" s="240"/>
      <c r="E56" s="240"/>
      <c r="F56" s="246"/>
    </row>
    <row r="57" spans="2:6" x14ac:dyDescent="0.25">
      <c r="B57" s="236"/>
      <c r="C57" s="231"/>
      <c r="D57" s="240"/>
      <c r="E57" s="240"/>
      <c r="F57" s="246"/>
    </row>
    <row r="58" spans="2:6" x14ac:dyDescent="0.25">
      <c r="B58" s="236"/>
      <c r="C58" s="231"/>
      <c r="D58" s="240"/>
      <c r="E58" s="240"/>
      <c r="F58" s="246"/>
    </row>
    <row r="59" spans="2:6" x14ac:dyDescent="0.25">
      <c r="B59" s="236"/>
      <c r="C59" s="231"/>
      <c r="D59" s="240"/>
      <c r="E59" s="240"/>
      <c r="F59" s="246"/>
    </row>
    <row r="60" spans="2:6" x14ac:dyDescent="0.25">
      <c r="B60" s="236"/>
      <c r="C60" s="231"/>
      <c r="D60" s="240"/>
      <c r="E60" s="240"/>
      <c r="F60" s="246"/>
    </row>
    <row r="61" spans="2:6" x14ac:dyDescent="0.25">
      <c r="B61" s="236"/>
      <c r="C61" s="231"/>
      <c r="D61" s="240"/>
      <c r="E61" s="240"/>
      <c r="F61" s="246"/>
    </row>
    <row r="62" spans="2:6" x14ac:dyDescent="0.25">
      <c r="B62" s="236"/>
      <c r="C62" s="231"/>
      <c r="D62" s="240"/>
      <c r="E62" s="240"/>
      <c r="F62" s="246"/>
    </row>
    <row r="63" spans="2:6" x14ac:dyDescent="0.25">
      <c r="B63" s="236"/>
      <c r="C63" s="231"/>
      <c r="D63" s="240"/>
      <c r="E63" s="240"/>
      <c r="F63" s="246"/>
    </row>
    <row r="64" spans="2:6" x14ac:dyDescent="0.25">
      <c r="B64" s="236"/>
      <c r="C64" s="231"/>
      <c r="D64" s="240"/>
      <c r="E64" s="240"/>
      <c r="F64" s="246"/>
    </row>
    <row r="65" spans="2:6" x14ac:dyDescent="0.25">
      <c r="B65" s="236"/>
      <c r="C65" s="231"/>
      <c r="D65" s="240"/>
      <c r="E65" s="240"/>
      <c r="F65" s="246"/>
    </row>
    <row r="66" spans="2:6" x14ac:dyDescent="0.25">
      <c r="B66" s="236"/>
      <c r="C66" s="231"/>
      <c r="D66" s="240"/>
      <c r="E66" s="240"/>
      <c r="F66" s="246"/>
    </row>
    <row r="67" spans="2:6" x14ac:dyDescent="0.25">
      <c r="B67" s="236"/>
      <c r="C67" s="231"/>
      <c r="D67" s="240"/>
      <c r="E67" s="240"/>
      <c r="F67" s="246"/>
    </row>
    <row r="68" spans="2:6" x14ac:dyDescent="0.25">
      <c r="B68" s="236"/>
      <c r="C68" s="231"/>
      <c r="D68" s="240"/>
      <c r="E68" s="240"/>
      <c r="F68" s="246"/>
    </row>
    <row r="69" spans="2:6" ht="15.75" thickBot="1" x14ac:dyDescent="0.3">
      <c r="B69" s="234"/>
      <c r="C69" s="235"/>
      <c r="D69" s="243"/>
      <c r="E69" s="243"/>
      <c r="F69" s="245"/>
    </row>
    <row r="70" spans="2:6" x14ac:dyDescent="0.25">
      <c r="B70" s="231"/>
      <c r="C70" s="231"/>
      <c r="D70" s="240"/>
      <c r="E70" s="240"/>
      <c r="F70" s="240"/>
    </row>
    <row r="71" spans="2:6" x14ac:dyDescent="0.25">
      <c r="B71" s="231"/>
      <c r="C71" s="231"/>
      <c r="D71" s="240"/>
      <c r="E71" s="240"/>
      <c r="F71" s="240"/>
    </row>
  </sheetData>
  <hyperlinks>
    <hyperlink ref="E9" location="'PLAN DE GESTIÓN  II TRIM'!A1:BD60" display="'PLAN DE GESTIÓN  II TRIM'!A1:BD60"/>
    <hyperlink ref="E12" location="'PLAN DE GESTIÓN  II TRIM'!AD59:AE59" display="'PLAN DE GESTIÓN  II TRIM'!AD59:AE59"/>
    <hyperlink ref="A2" location="'PLAN DE GESTIÓN  II TRIM'!BA59:BC59" display="'PLAN DE GESTIÓN  II TRIM'!BA59:BC59"/>
    <hyperlink ref="E15" location="'PLAN DE GESTIÓN  II TRIM'!AD59:AD60" display="'PLAN DE GESTIÓN  II TRIM'!AD59:AD60"/>
    <hyperlink ref="E19" location="'PLAN DE GESTIÓN  II TRIM'!AD59:AE59" display="'PLAN DE GESTIÓN  II TRIM'!AD59:AE59"/>
    <hyperlink ref="E22" location="'PLAN DE GESTIÓN  II TRIM'!AD15:BD60" display="'PLAN DE GESTIÓN  II TRIM'!AD15:BD60"/>
    <hyperlink ref="E32" location="'PLAN DE GESTIÓN  II TRIM'!AV59" display="'PLAN DE GESTIÓN  II TRIM'!AV5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17</vt:i4>
      </vt:variant>
    </vt:vector>
  </HeadingPairs>
  <TitlesOfParts>
    <vt:vector size="21" baseType="lpstr">
      <vt:lpstr>Hoja2</vt:lpstr>
      <vt:lpstr>PLAN DE GESTIÓN  II TRIM</vt:lpstr>
      <vt:lpstr>Hoja1</vt:lpstr>
      <vt:lpstr>Informe de compatibilidad</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juan.jimenez</dc:creator>
  <cp:lastModifiedBy>Roberth Urrego Ramos</cp:lastModifiedBy>
  <cp:revision/>
  <dcterms:created xsi:type="dcterms:W3CDTF">2016-04-29T15:58:00Z</dcterms:created>
  <dcterms:modified xsi:type="dcterms:W3CDTF">2019-03-27T20:55:42Z</dcterms:modified>
</cp:coreProperties>
</file>