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ley.saenz\Documents\docuemntos shirly\informacion pagina\PLAN GASTO PUBLICO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LOCALIDAD">[1]Hoja1!$G$21:$G$40</definedName>
  </definedNames>
  <calcPr calcId="162913"/>
</workbook>
</file>

<file path=xl/calcChain.xml><?xml version="1.0" encoding="utf-8"?>
<calcChain xmlns="http://schemas.openxmlformats.org/spreadsheetml/2006/main">
  <c r="H71" i="1" l="1"/>
  <c r="N69" i="1"/>
  <c r="N65" i="1"/>
  <c r="H65" i="1"/>
  <c r="H62" i="1"/>
  <c r="H54" i="1"/>
  <c r="N52" i="1"/>
  <c r="H52" i="1"/>
  <c r="N50" i="1"/>
  <c r="N49" i="1"/>
  <c r="H49" i="1"/>
  <c r="N48" i="1"/>
  <c r="H48" i="1"/>
  <c r="N47" i="1"/>
  <c r="N44" i="1"/>
  <c r="I44" i="1"/>
  <c r="H44" i="1" s="1"/>
  <c r="H43" i="1"/>
  <c r="N42" i="1"/>
  <c r="H42" i="1"/>
  <c r="N41" i="1"/>
  <c r="H35" i="1"/>
  <c r="O33" i="1"/>
  <c r="L33" i="1"/>
  <c r="H33" i="1"/>
  <c r="N32" i="1"/>
  <c r="H32" i="1"/>
  <c r="I31" i="1"/>
  <c r="I72" i="1" s="1"/>
  <c r="N30" i="1"/>
  <c r="N28" i="1"/>
  <c r="H28" i="1"/>
  <c r="N26" i="1"/>
  <c r="H26" i="1"/>
  <c r="N25" i="1"/>
  <c r="N24" i="1"/>
  <c r="H24" i="1"/>
  <c r="N23" i="1"/>
  <c r="N22" i="1"/>
  <c r="H22" i="1"/>
  <c r="L16" i="1"/>
  <c r="N16" i="1" s="1"/>
  <c r="H16" i="1"/>
  <c r="H14" i="1"/>
  <c r="H12" i="1"/>
  <c r="N11" i="1"/>
  <c r="H11" i="1"/>
  <c r="N10" i="1"/>
  <c r="H10" i="1"/>
  <c r="N9" i="1"/>
  <c r="H9" i="1"/>
  <c r="H8" i="1"/>
  <c r="H7" i="1"/>
  <c r="H6" i="1"/>
  <c r="N5" i="1"/>
  <c r="H5" i="1"/>
  <c r="L2" i="1"/>
  <c r="H30" i="1" l="1"/>
  <c r="H72" i="1"/>
  <c r="I73" i="1"/>
  <c r="N33" i="1"/>
</calcChain>
</file>

<file path=xl/comments1.xml><?xml version="1.0" encoding="utf-8"?>
<comments xmlns="http://schemas.openxmlformats.org/spreadsheetml/2006/main">
  <authors>
    <author>mariela.jimenez</author>
  </authors>
  <commentList>
    <comment ref="N5" authorId="0" shapeId="0">
      <text>
        <r>
          <rPr>
            <b/>
            <sz val="9"/>
            <color indexed="81"/>
            <rFont val="Tahoma"/>
            <family val="2"/>
          </rPr>
          <t>mariela.jimenez:</t>
        </r>
        <r>
          <rPr>
            <sz val="9"/>
            <color indexed="81"/>
            <rFont val="Tahoma"/>
            <family val="2"/>
          </rPr>
          <t xml:space="preserve">
100 hogares comunitarios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mariela.jimenez:</t>
        </r>
        <r>
          <rPr>
            <sz val="9"/>
            <color indexed="81"/>
            <rFont val="Tahoma"/>
            <family val="2"/>
          </rPr>
          <t xml:space="preserve">
categorias</t>
        </r>
      </text>
    </comment>
    <comment ref="M70" authorId="0" shapeId="0">
      <text>
        <r>
          <rPr>
            <b/>
            <sz val="9"/>
            <color indexed="81"/>
            <rFont val="Tahoma"/>
            <family val="2"/>
          </rPr>
          <t>mariela.jimenez:</t>
        </r>
        <r>
          <rPr>
            <sz val="9"/>
            <color indexed="81"/>
            <rFont val="Tahoma"/>
            <family val="2"/>
          </rPr>
          <t xml:space="preserve">
1150 R.C. Y 126 de Dialogos Ciudadanos</t>
        </r>
      </text>
    </comment>
  </commentList>
</comments>
</file>

<file path=xl/sharedStrings.xml><?xml version="1.0" encoding="utf-8"?>
<sst xmlns="http://schemas.openxmlformats.org/spreadsheetml/2006/main" count="247" uniqueCount="204">
  <si>
    <t>LOCALIDAD</t>
  </si>
  <si>
    <t>19. Ciudad Bolívar</t>
  </si>
  <si>
    <t>ANEXO INFORMATIVO POAI 2019</t>
  </si>
  <si>
    <t>PROGRAMA</t>
  </si>
  <si>
    <t xml:space="preserve">No </t>
  </si>
  <si>
    <t xml:space="preserve">Línea de Inversión </t>
  </si>
  <si>
    <t>Concepto</t>
  </si>
  <si>
    <t>N° de Proyecto de Inversión</t>
  </si>
  <si>
    <t>Nombre del Proyecto
Programa</t>
  </si>
  <si>
    <t>Componentes</t>
  </si>
  <si>
    <t>Meta proyecto 2017-2020</t>
  </si>
  <si>
    <t>VALOR PROYECTO 2019</t>
  </si>
  <si>
    <t>Valor  presupuesto meta de proyecto 2019</t>
  </si>
  <si>
    <t>Descripción de los resultados esperados 2019</t>
  </si>
  <si>
    <t>MAGNITUD 2017</t>
  </si>
  <si>
    <t>MAGNITUD 2018</t>
  </si>
  <si>
    <t>MAGNITUD contratada 2019</t>
  </si>
  <si>
    <t>diferencia de magniudes para cumplir meta</t>
  </si>
  <si>
    <t>proyeccion formulacion 2019</t>
  </si>
  <si>
    <t>Dotación.</t>
  </si>
  <si>
    <t>Dotación pedagógica y adecuación de jardines infantiles</t>
  </si>
  <si>
    <t>Desarrollo integral desde la gestación hasta la adolescencia</t>
  </si>
  <si>
    <t>DOTACIÓN</t>
  </si>
  <si>
    <t xml:space="preserve">Dotar 280  jardines infantiles de la localidad, con elementos  pedagógicos, </t>
  </si>
  <si>
    <t xml:space="preserve">Dotar hogares comunitarios de bienestar Familiar y
Dotar  Jardines de Integracion social </t>
  </si>
  <si>
    <t xml:space="preserve">20 ICBF 
29 SDIS
</t>
  </si>
  <si>
    <t>ADECUACIÓN DE ESPACIOS</t>
  </si>
  <si>
    <t xml:space="preserve">Adecuar 30 Jardines Infantiles </t>
  </si>
  <si>
    <t xml:space="preserve">Adecuar 8 Jardines Infantiles 
</t>
  </si>
  <si>
    <t>7 JI</t>
  </si>
  <si>
    <t>8 JI</t>
  </si>
  <si>
    <t>Atención a población vulnerable.</t>
  </si>
  <si>
    <t>Prevención de violencia infantil y promoción del buen trato</t>
  </si>
  <si>
    <t>BUEN TRATO INFANTIL</t>
  </si>
  <si>
    <t>Vincular 2.400 personas a través de campañas y acciones de promoción del buen trato y prevención de violencias.</t>
  </si>
  <si>
    <t>Vincular 600 personas a través de campañas y acciones de promoción del buen trato.</t>
  </si>
  <si>
    <t>Atención a población vulnerable - Subsidio C a persona mayor</t>
  </si>
  <si>
    <t>Subsidio C a persona mayor</t>
  </si>
  <si>
    <t>Promoción y eficacia para un desarrollo MEJOR del Adulto Mayor.</t>
  </si>
  <si>
    <t>SUBSIDIO TIPO C</t>
  </si>
  <si>
    <t>Beneficiar a 4.500 personas adultas mayores anualmente mediante la entrega de subsidio tipo C</t>
  </si>
  <si>
    <t>Ayudas Técnicas a personas con discapacidad (no incluidas en el POS).</t>
  </si>
  <si>
    <t>Desarrollo en salud para una SONRISA nueva mejor para todos</t>
  </si>
  <si>
    <t>AYUDAS TÉCNICAS</t>
  </si>
  <si>
    <t>Beneficiar 1.000 personas con discapacidad con el banco de ayudas técnicas de la localidad.</t>
  </si>
  <si>
    <t>Beneficiar 250 personas con discapacidad con el banco de ayudas técnicas de la localidad, de acuerdo a la linea tecnica de la Secretaria Salud</t>
  </si>
  <si>
    <t>Obras prioritarias de mitigación o prevención de riesgo.</t>
  </si>
  <si>
    <t>Obras de intervención de puntos críticos identificados con problemas de inundación, deslizamiento y remoción en masa.</t>
  </si>
  <si>
    <t>Mitigar el riesgo es mejor para todos</t>
  </si>
  <si>
    <t>OBRAS DE MITIGACIÓN</t>
  </si>
  <si>
    <t>Realizar 12 obras de mitigación de riesgo</t>
  </si>
  <si>
    <t>Realizar 2 obras de mitigación de riesgo.</t>
  </si>
  <si>
    <t>Dotación pedagógica a colegios</t>
  </si>
  <si>
    <t>Dotación material pedagógico a IEDS de la Localidad</t>
  </si>
  <si>
    <t>Dotar 40 IED de la localidad con material pedagógico</t>
  </si>
  <si>
    <t>Dotar 10 IED de la localidad con material pedagógico</t>
  </si>
  <si>
    <t>Eventos artísticos, culturales y deportivos</t>
  </si>
  <si>
    <t>Eventos artísticos, culturales y deportivos.</t>
  </si>
  <si>
    <t xml:space="preserve">CIUDAD BOLÍVAR EN CULTURA, DEPORTE Y RECREACION MEJOR PARA TODOS </t>
  </si>
  <si>
    <t>EVENTOS CULTURALES Y ARTISTICOS</t>
  </si>
  <si>
    <t>Realizar 40 eventos culturales en los que se articulen las ofertas culturales e interculturales y que permitan visibilizar las prácticas y expresión cultural de la población urbana y rural.</t>
  </si>
  <si>
    <t>Conmemoracion dia de la no violencia contra la mujer.</t>
  </si>
  <si>
    <t>Realizar eventos culturales (realizacion de festivales artisticos mas representativos en la localidad) incluido dia de los niñosy festividades navideñas.</t>
  </si>
  <si>
    <t>EVENTOS RECREATIVOS Y DEPORTIVOS</t>
  </si>
  <si>
    <t>Realizar 40 eventos o actividades deportivas que permitan la integración de niños, niñas, adolescentes, jóvenes, adultos, adultos mayores y personas con discapacidad de la Localidad</t>
  </si>
  <si>
    <t>Salidas recreativas para niños, jovenes, adultos mayores y adultos</t>
  </si>
  <si>
    <t>Torneos Locales</t>
  </si>
  <si>
    <t>Procesos de formación artística, cultural y deportiva.</t>
  </si>
  <si>
    <t xml:space="preserve">Procesos de formación artística, cultural y deportiva.
</t>
  </si>
  <si>
    <t xml:space="preserve">PROCESOS DE FORMACIÓN ARTÍSTICA Y CULTURAL </t>
  </si>
  <si>
    <t>Vincular a 4.000 personas (niños, niñas, adolescentes, jóvenes, adultos, adulto mayor y personas con discapacidad) a procesos de formación artística  y cultural en zonas urbano y rural</t>
  </si>
  <si>
    <t>Orquesta filarmonica</t>
  </si>
  <si>
    <t xml:space="preserve">Pago servicio de Vigilancia Casa de La cultura </t>
  </si>
  <si>
    <t xml:space="preserve">Mantenimiento casa de cultura </t>
  </si>
  <si>
    <t>Aseo y cafeteria casa de cultura</t>
  </si>
  <si>
    <t>Prestar los servicios para  la realizacion de procesos de formación artística  y cultural en areas de artes CULTURAL EN DANZA, TEATRO, MUSICA, AUDIOVISUAL, LITERARIA Y ARTES PLASTICAS.</t>
  </si>
  <si>
    <t xml:space="preserve">Coral adulto Mayor </t>
  </si>
  <si>
    <t xml:space="preserve">PROCESOS DE FORMACIÓN DEPORTIVA </t>
  </si>
  <si>
    <t>Vincular a 4.000 personas (niños, niñas, adolescentes, jóvenes, adultos, adulto mayor y personas con discapacidad). a procesos de formación  deportiva en zonas urbano y rural</t>
  </si>
  <si>
    <t>procesos de formación deportiva  para niños/as, jovenes y personas con discapacidad de la localidad de ciudad bolivar.</t>
  </si>
  <si>
    <t xml:space="preserve">actividades de acondicionamiento fisico para adulto mayor </t>
  </si>
  <si>
    <t>Inspección, vigilancia y control - IVC.</t>
  </si>
  <si>
    <t>Asesoría para legalización de barrios y titulación de predios</t>
  </si>
  <si>
    <t xml:space="preserve">DERECHO A LA PROPIEDAD Y A LA LEGALIDAD DE NUESTROS BARRIOS </t>
  </si>
  <si>
    <t>DEMANDAS DE TITULACIÓN</t>
  </si>
  <si>
    <t xml:space="preserve">Presentar 3200 expedientes completos para la presentación de las demandas hasta su admisión en asuntos de titulación predial </t>
  </si>
  <si>
    <t>Iniciar  procesos de demanda a 800 expedientes judiciales en asuntos de titularidad predial</t>
  </si>
  <si>
    <t xml:space="preserve"> Realizar 20 estudios preliminares para la regulación urbanística a asentamientos de origen informal previamente legalizados y priorizados en los territorios diagnosticados por la SDHT.</t>
  </si>
  <si>
    <t>Realizar 3 estudios preliminares para  la  regulación urbanística a asentamientos de origen informal previamente legalizados y priorizados en los territorios diagnosticados por la SDHT</t>
  </si>
  <si>
    <t>Parques.</t>
  </si>
  <si>
    <t>Construcción, mantenimiento y dotación de parques vecinales y/o de bolsillo.</t>
  </si>
  <si>
    <t xml:space="preserve">MANTENIMIENTO Y CONSTRUCCIÓN DE PARQUES  </t>
  </si>
  <si>
    <t>CONSTRUCCIÓN DE PARQUES</t>
  </si>
  <si>
    <t xml:space="preserve">Construir 10 parques vecinales y/o bolsillo </t>
  </si>
  <si>
    <t xml:space="preserve">Construir 2 parques vecinales y/o bolsillo </t>
  </si>
  <si>
    <t>Interventoria</t>
  </si>
  <si>
    <t>INTERVENCIÓN DE PARQUES</t>
  </si>
  <si>
    <t>Intervenir 160 parques vecinales y/o de bolsillo  a través de acciones de  mantenimiento o dotación de las zonas urbana y rural.</t>
  </si>
  <si>
    <t>Intervenir parques vecinales y/o de bolsillo  a través de acciones de  mantenimiento o  dotación de acuerdo a los diagnosticos y lineamientos establecidos por el Instituto Distrital para la recreacion IDRD</t>
  </si>
  <si>
    <t>Malla vial, espacio público y peatonal.</t>
  </si>
  <si>
    <t xml:space="preserve">Construcción y/o mantenimiento de malla vial, espacio público y peatonal, y puentes peatonales y/o vehiculares sobre cuerpos de agua (de escala local: urbana y/o rural)*
</t>
  </si>
  <si>
    <t>ESPACIOS CON MOVILIDAD PARA TODOS</t>
  </si>
  <si>
    <t>CONSTRUCCIÓN MALLA VIAL LOCAL</t>
  </si>
  <si>
    <t>Construir 15 Km/carril  de malla vial Urbana</t>
  </si>
  <si>
    <r>
      <t xml:space="preserve"> </t>
    </r>
    <r>
      <rPr>
        <sz val="9"/>
        <color indexed="10"/>
        <rFont val="Calibri"/>
        <family val="2"/>
      </rPr>
      <t>Excedentes financieros potosi y Caracoli</t>
    </r>
  </si>
  <si>
    <t>Realizar  la complementación y/o actualización y/o ajustes de diseños para la construcción y/o reconstrucción de la malla vial y el espacio público asociado de la localidad de ciudad bolívar, en Bogotá D.C</t>
  </si>
  <si>
    <t>CONSTRUCCIÓN MALLA VIAL RURAL</t>
  </si>
  <si>
    <t>Construir 4 Km/carril  de malla vial Rural</t>
  </si>
  <si>
    <t>Realizar  la complementación y/o actualización y/o ajustes de diseños para la construcción y/o reconstrucción de la malla vial rural</t>
  </si>
  <si>
    <t>MANTENIMIENTO MALLA VIAL URBANA</t>
  </si>
  <si>
    <t>Mantener 40 Km/carril  de malla vial Urbana</t>
  </si>
  <si>
    <t>Mantener 10 Km/carril  de malla vial Urbana</t>
  </si>
  <si>
    <t>Seguimiento a las obras que cuentan con garantia de estabilidad vigente.</t>
  </si>
  <si>
    <t>MANTENIMIENTO MALLA VIAL RURAL</t>
  </si>
  <si>
    <t>Mantener 10 Km/carril  de malla vial Rural</t>
  </si>
  <si>
    <t>Suministro de emulsion Asfaltica, mezcla en caliente y material granular.</t>
  </si>
  <si>
    <t>Operarios Maquinaria</t>
  </si>
  <si>
    <t>Mantenimiento de Maquinaria Amarilla</t>
  </si>
  <si>
    <t>Combustible</t>
  </si>
  <si>
    <t>GPS vehiculos</t>
  </si>
  <si>
    <t xml:space="preserve">Contratar a precios fijos y a monto agotable el mantenimiento y rehabilitación de la malla vial  rural </t>
  </si>
  <si>
    <t>CONSTRUCCIÓN ESPACIO PÚBLICO</t>
  </si>
  <si>
    <t>Construir   20.000 m2 espacio público (andenes, escaleras, plazoletas, alamedas) en la localidad, proporcionando y facilitando una mejor movilidad para todos.</t>
  </si>
  <si>
    <t>Construir   5.000 m2 espacio público  de acuerdo al resultado de los estudios y diseños que estan en proceso de contratacion con recursos de la vigencia 2016</t>
  </si>
  <si>
    <t>MANTENIMIENTO ESPACIO PÚBLICO</t>
  </si>
  <si>
    <t>Mantener 10.000 m2 espacio público (andenes, escaleras, plazoletas, ciclorutas y alamedas) en la localidad, proporcionando y facilitando una mejor movilidad para todos.</t>
  </si>
  <si>
    <t xml:space="preserve">Mantener 2.500 m2 espacio público </t>
  </si>
  <si>
    <t>INTERVENCIÓN PUENTES</t>
  </si>
  <si>
    <t>Intervenir 6 puentes vehiculares y/o peatonales, de escala local sobre cuerpos de agua</t>
  </si>
  <si>
    <t xml:space="preserve">intervenir  3 puentes </t>
  </si>
  <si>
    <t>Seguridad y convivencia</t>
  </si>
  <si>
    <t>ESCUELA CIUDAD BOLÍVAR SEGURA Y EN PAZ</t>
  </si>
  <si>
    <t>CONVIVENCIA CIUDADANA</t>
  </si>
  <si>
    <t>Vincular a 1200 personas en  ejercicios y/o  acciones de convivencia, prevención de violencia, reconciliación, derechos humanos  y cultura ciudadana</t>
  </si>
  <si>
    <t xml:space="preserve">Manejo de situaciones de convivencia entorno a la propiedad horizontal y/o vertical en apoyo a las acciones realizadas por los gestores de convivencia en el marco del plan intersectorial de seguridad, convivencia y justicia. </t>
  </si>
  <si>
    <t>Interventoria de entornos escolares del CPS 301-2018</t>
  </si>
  <si>
    <t>Personal contratado seguridad</t>
  </si>
  <si>
    <t>Realizar 1 dotación anual a zonas identificadas como puntos críticos o espacios que permitan la prevención.</t>
  </si>
  <si>
    <t>Realizar 1 dotación anual a zonas identificadas como puntos críticos o espacios que permitan la prevención, de acuerdo a los lineamientos tecnicos establecidos por la Secretaria Distrital de seguridad</t>
  </si>
  <si>
    <t>Conexión y redes de comunicación.</t>
  </si>
  <si>
    <t>Mantenimiento de líneas telefónicas satelitales instaladas y portales interactivos (aplica de manera exclusiva para la localidad de Sumapaz).</t>
  </si>
  <si>
    <t>PORTALES INTERACTIVOS CIUDAD BOLIVAR</t>
  </si>
  <si>
    <t>PORTALES INTERACTIVOS</t>
  </si>
  <si>
    <t>Operar 15 portales interactivos establecidos en la localidad para generar acceso a la conectividad y formar ciudadanos digitales</t>
  </si>
  <si>
    <t xml:space="preserve">Mantener la operación de los 9 portales interactivos y puntos wifi establecidos en la localidad </t>
  </si>
  <si>
    <t>Protección y recuperación de los recursos ambientales.</t>
  </si>
  <si>
    <t xml:space="preserve">Intervención física en renaturalización, ecourbanismo, arborización, coberturas vegetales, muros verdes, paisajismo y jardinería.
</t>
  </si>
  <si>
    <t>RECUPERACIÓN  PROTECCIÓN Y MANEJO AMBIENTAL DE LA ESTRUCTURA ECOLÓGICA PRINCIPAL Y /O LA FRANJA DE BORDE URBANO RURAL DE LA LOCALIDAD CIUDAD BOLÍVAR</t>
  </si>
  <si>
    <t>RESTAURACIÓN ECOLÓGICA</t>
  </si>
  <si>
    <t>Intervenir 4 hectáreas de interés ambiental o de riesgo por remoción con acciones restauración ecológica, renaturalización y paisajismo con Participación Ciudadana.</t>
  </si>
  <si>
    <t>Intervenir 1 hectáre de interés ambiental o de riesgo por remoción con acciones restauración ecológica, renaturalización con la participacion comunitaria</t>
  </si>
  <si>
    <t>COBERTURAS VERDES</t>
  </si>
  <si>
    <t>Intervenir 4.000 m2 de espacio público con acciones jardinería, muros verdes y/o paisajismo con Participación Ciudadana</t>
  </si>
  <si>
    <t>Intervenir 1.000 m2 de espacio público con acciones jardinería, muros verdes y/o paisajismo con la participacion comunitaria</t>
  </si>
  <si>
    <t>ARBORIZACIÓN</t>
  </si>
  <si>
    <t>Sembrar o intervenir 1.000 árboles en áreas de interés ambiental o espacio público.</t>
  </si>
  <si>
    <t>Sembrar 250 arboles</t>
  </si>
  <si>
    <t>Apoyo a emprendimientos productivos rurales</t>
  </si>
  <si>
    <t>DESARROLLO RURAL SOSTENIBLE</t>
  </si>
  <si>
    <t>EMPRENDIMIENTO RURAL</t>
  </si>
  <si>
    <t xml:space="preserve">Vincular a 600 personas a través de emprendimientos rurales </t>
  </si>
  <si>
    <t xml:space="preserve">Vincular a 150 personas a través de emprendimientos rurales </t>
  </si>
  <si>
    <t xml:space="preserve">Asesoría técnica agropecuaria, asistencia en tecnologías ambientales sostenibles y temas de productividad rural. </t>
  </si>
  <si>
    <t>ASESORÍA Y ASISTENCIA TÉCNICA RURAL</t>
  </si>
  <si>
    <t xml:space="preserve">Vincular  a 600 personas habitantes de la Localidad  a acciones de asesoría y asistencia técnica agropecuaria, que permitan a la población campesina de la zona rural mejorar la productividad y promover el uso de nuevas tecnologías ambientales.  </t>
  </si>
  <si>
    <t>Vincular  a 300 personas en asesoría y asistencia técnica agropecuaria, pecuaria a traves del programa ULATA</t>
  </si>
  <si>
    <t xml:space="preserve">Gestión pública local. </t>
  </si>
  <si>
    <t>Fortalecimiento institucional y pago de honorarios de ediles.</t>
  </si>
  <si>
    <t>CIUDAD BOLÍVAR, UNA LOCALIDAD  CON UNA GESTIÓN LOCAL EFICIENTE, EFICAZ Y TRANSPARENTE</t>
  </si>
  <si>
    <t>FORTALECIMIENTO LOCAL</t>
  </si>
  <si>
    <t xml:space="preserve">Adecuar 1 sede administrativa local para su funcionamiento 
Implementar 1 estrategia para fortalecer la capacidad operativa y administrativa de la localidad.
</t>
  </si>
  <si>
    <t xml:space="preserve">Implementar 1 estrategia para fortalecer la capacidad operativa y administrativa de la localidad. (pago contratos de prestacion de servicios de apoyo a la gestion, ,piga, computadores, licencias entre otros)
</t>
  </si>
  <si>
    <t>Toma fisica de inventarios</t>
  </si>
  <si>
    <t>Avaluos de bienes</t>
  </si>
  <si>
    <t>PIGA</t>
  </si>
  <si>
    <t>Traslado a la nueva sede (Trasteo)</t>
  </si>
  <si>
    <t xml:space="preserve">Conectividad (Datos,  Voz) para la nueva sede </t>
  </si>
  <si>
    <t>Elementos de proteccion y seguridad industrial</t>
  </si>
  <si>
    <t xml:space="preserve">Adecuar 1 sede administrativa local para su funcionamiento </t>
  </si>
  <si>
    <t>Acciones de control urbanístico</t>
  </si>
  <si>
    <t>IVC</t>
  </si>
  <si>
    <t>Realizar 1 estrategia anual para mejorar las acciones de Inspección, Vigilancia y Control en la Localidad de Ciudad Bolívar.</t>
  </si>
  <si>
    <t>Estrategia de IVC (conformación de equipos, actividades de promoción y control del IVC).</t>
  </si>
  <si>
    <t>Tenencia responsable de mascotas.</t>
  </si>
  <si>
    <t>Demoliciones</t>
  </si>
  <si>
    <t>Participación.</t>
  </si>
  <si>
    <t>Fomento a la participación.</t>
  </si>
  <si>
    <t>EN CIUDAD BOLÍVAR PARTICIPAMOS TODOS</t>
  </si>
  <si>
    <t>FORTALECIMIENTO PARA LA PARTICIPACIÓN</t>
  </si>
  <si>
    <t>Fortalecer 200 organizaciones y/o instancias de participación a través actividades o acciones que permitan fomentar y fortalecer la participación ciudadana en la localidad.</t>
  </si>
  <si>
    <t xml:space="preserve">Atender organizaciones sociales comunitarias en el desarrollo de iniciativas comunitarias
</t>
  </si>
  <si>
    <t>Interventoria de iniciativas</t>
  </si>
  <si>
    <t xml:space="preserve">Celebracion dia comunal </t>
  </si>
  <si>
    <t xml:space="preserve">Dotar juntas de Accion Comunal </t>
  </si>
  <si>
    <t>PARTICIPACIÓN CIUDADANA Y CONTROL SOCIAL</t>
  </si>
  <si>
    <t xml:space="preserve">Vincular a 6.000 personas en actividades de control social, rendición de cuentas y procesos de formación y participación. </t>
  </si>
  <si>
    <t xml:space="preserve">100 personas en formacion para la participacion y de control social </t>
  </si>
  <si>
    <t>Vincular a 1.100 personas en actividades rendición de cuentas y apoyos logisticos a espacios y actividades comunitarias realizadas por la administracion local o la comunidad</t>
  </si>
  <si>
    <t>Proyecto estratégico 1</t>
  </si>
  <si>
    <t>Acceso a la educación Técnica, Tecnológica y profesional</t>
  </si>
  <si>
    <t>Por una formación en Educación Superior Para Todos</t>
  </si>
  <si>
    <t>Promover 1.000 cupos para el acceso a la educación Técnica, Tecnológica y profesional para personas habitantes de las zonas urbana y rural de la Localidad.</t>
  </si>
  <si>
    <t xml:space="preserve">promover a 250 cupos para el acceso a la educación Técnica, Tecnológica y profesional de acuerdo a los lineamientos tecnicos de la Secretaria Distrital de Educacion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</si>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</sst>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&quot;$&quot;\ #,##0"/>
    <numFmt numFmtId="166" formatCode="_(* #,##0_);_(* \(#,##0\);_(* &quot;-&quot;??_);_(@_)"/>
    <numFmt numFmtId="167" formatCode="0;[Red]0"/>
    <numFmt numFmtId="168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indexed="1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double">
        <color theme="0"/>
      </bottom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65" fontId="2" fillId="4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8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4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7" fontId="7" fillId="6" borderId="5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7" fontId="7" fillId="0" borderId="6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168" fontId="7" fillId="0" borderId="1" xfId="1" applyNumberFormat="1" applyFont="1" applyFill="1" applyBorder="1" applyAlignment="1">
      <alignment vertical="center"/>
    </xf>
    <xf numFmtId="167" fontId="7" fillId="0" borderId="4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4" xfId="0" applyNumberFormat="1" applyFont="1" applyBorder="1" applyAlignment="1">
      <alignment horizontal="center" vertical="center"/>
    </xf>
    <xf numFmtId="167" fontId="7" fillId="0" borderId="5" xfId="0" applyNumberFormat="1" applyFont="1" applyBorder="1" applyAlignment="1">
      <alignment horizontal="center" vertical="center"/>
    </xf>
    <xf numFmtId="167" fontId="7" fillId="6" borderId="5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4" xfId="0" applyNumberFormat="1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Fill="1" applyBorder="1" applyAlignment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4" xfId="0" applyNumberFormat="1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 applyProtection="1">
      <alignment vertical="center" wrapText="1"/>
      <protection locked="0"/>
    </xf>
    <xf numFmtId="165" fontId="7" fillId="0" borderId="4" xfId="0" applyNumberFormat="1" applyFont="1" applyFill="1" applyBorder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4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top" wrapText="1"/>
    </xf>
    <xf numFmtId="0" fontId="2" fillId="13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justify" vertical="center" wrapText="1"/>
      <protection locked="0"/>
    </xf>
    <xf numFmtId="3" fontId="13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5" borderId="1" xfId="0" applyNumberFormat="1" applyFont="1" applyFill="1" applyBorder="1" applyAlignment="1">
      <alignment horizontal="center" vertical="center" wrapText="1"/>
    </xf>
    <xf numFmtId="0" fontId="2" fillId="15" borderId="4" xfId="0" applyNumberFormat="1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justify" wrapText="1"/>
      <protection locked="0"/>
    </xf>
    <xf numFmtId="3" fontId="4" fillId="17" borderId="13" xfId="0" applyNumberFormat="1" applyFont="1" applyFill="1" applyBorder="1" applyAlignment="1">
      <alignment horizontal="center" vertical="center"/>
    </xf>
    <xf numFmtId="165" fontId="4" fillId="17" borderId="7" xfId="0" applyNumberFormat="1" applyFont="1" applyFill="1" applyBorder="1" applyAlignment="1">
      <alignment horizontal="right" vertical="center"/>
    </xf>
    <xf numFmtId="165" fontId="15" fillId="0" borderId="7" xfId="0" applyNumberFormat="1" applyFont="1" applyFill="1" applyBorder="1" applyAlignment="1">
      <alignment horizontal="right" vertical="center"/>
    </xf>
    <xf numFmtId="0" fontId="2" fillId="17" borderId="7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/>
    <xf numFmtId="166" fontId="2" fillId="0" borderId="0" xfId="1" applyNumberFormat="1" applyFont="1"/>
    <xf numFmtId="165" fontId="2" fillId="0" borderId="0" xfId="0" applyNumberFormat="1" applyFont="1"/>
    <xf numFmtId="3" fontId="16" fillId="0" borderId="0" xfId="0" applyNumberFormat="1" applyFont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0" fontId="14" fillId="17" borderId="6" xfId="0" applyFont="1" applyFill="1" applyBorder="1" applyAlignment="1" applyProtection="1">
      <alignment horizontal="center" vertical="center" wrapText="1"/>
      <protection locked="0"/>
    </xf>
    <xf numFmtId="0" fontId="14" fillId="17" borderId="11" xfId="0" applyFont="1" applyFill="1" applyBorder="1" applyAlignment="1" applyProtection="1">
      <alignment horizontal="center" vertical="center" wrapText="1"/>
      <protection locked="0"/>
    </xf>
    <xf numFmtId="0" fontId="14" fillId="17" borderId="12" xfId="0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0" fontId="2" fillId="16" borderId="4" xfId="0" applyNumberFormat="1" applyFont="1" applyFill="1" applyBorder="1" applyAlignment="1">
      <alignment horizontal="center" vertical="center" wrapText="1"/>
    </xf>
    <xf numFmtId="0" fontId="2" fillId="16" borderId="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8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4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4" xfId="0" applyNumberFormat="1" applyFont="1" applyFill="1" applyBorder="1" applyAlignment="1">
      <alignment horizontal="center" vertical="center" wrapText="1"/>
    </xf>
    <xf numFmtId="0" fontId="2" fillId="14" borderId="8" xfId="0" applyNumberFormat="1" applyFont="1" applyFill="1" applyBorder="1" applyAlignment="1">
      <alignment horizontal="center" vertical="center" wrapText="1"/>
    </xf>
    <xf numFmtId="0" fontId="2" fillId="14" borderId="7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4" xfId="0" applyNumberFormat="1" applyFont="1" applyFill="1" applyBorder="1" applyAlignment="1">
      <alignment horizontal="center" vertical="center" wrapText="1"/>
    </xf>
    <xf numFmtId="0" fontId="2" fillId="9" borderId="8" xfId="0" applyNumberFormat="1" applyFont="1" applyFill="1" applyBorder="1" applyAlignment="1">
      <alignment horizontal="center" vertical="center" wrapText="1"/>
    </xf>
    <xf numFmtId="0" fontId="2" fillId="9" borderId="7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4" xfId="0" applyNumberFormat="1" applyFont="1" applyFill="1" applyBorder="1" applyAlignment="1">
      <alignment horizontal="center" vertical="center" wrapText="1"/>
    </xf>
    <xf numFmtId="0" fontId="2" fillId="13" borderId="8" xfId="0" applyNumberFormat="1" applyFont="1" applyFill="1" applyBorder="1" applyAlignment="1">
      <alignment horizontal="center" vertical="center" wrapText="1"/>
    </xf>
    <xf numFmtId="0" fontId="2" fillId="13" borderId="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7" xfId="0" applyNumberFormat="1" applyFont="1" applyFill="1" applyBorder="1" applyAlignment="1" applyProtection="1">
      <alignment horizontal="center" vertical="center" wrapText="1"/>
      <protection locked="0"/>
    </xf>
    <xf numFmtId="3" fontId="6" fillId="8" borderId="4" xfId="0" applyNumberFormat="1" applyFont="1" applyFill="1" applyBorder="1" applyAlignment="1" applyProtection="1">
      <alignment horizontal="center" vertical="center" wrapText="1"/>
      <protection locked="0"/>
    </xf>
    <xf numFmtId="3" fontId="6" fillId="8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166" fontId="7" fillId="0" borderId="4" xfId="1" applyNumberFormat="1" applyFont="1" applyFill="1" applyBorder="1" applyAlignment="1">
      <alignment horizontal="center" vertical="center"/>
    </xf>
    <xf numFmtId="166" fontId="7" fillId="0" borderId="7" xfId="1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 wrapText="1"/>
    </xf>
    <xf numFmtId="0" fontId="2" fillId="11" borderId="7" xfId="0" applyNumberFormat="1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a.jimenez/Documents/MARIELA/VIGENCIA%202019/ANEXO%20INFORMATIVO%20POAI%202019%20DETAL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e diligenciamiento"/>
      <sheetName val="Hoja1"/>
      <sheetName val="ANEXO DETALLADO POAI 2018"/>
      <sheetName val="DAIRO"/>
      <sheetName val="JAL-2019"/>
      <sheetName val="Hoja4"/>
      <sheetName val="JAL-AGOSTO -2019"/>
      <sheetName val="Hoja2"/>
      <sheetName val="Hoja3"/>
    </sheetNames>
    <sheetDataSet>
      <sheetData sheetId="0"/>
      <sheetData sheetId="1">
        <row r="21">
          <cell r="G21" t="str">
            <v>1. Usaquén</v>
          </cell>
        </row>
        <row r="22">
          <cell r="G22" t="str">
            <v>2. Chapinero</v>
          </cell>
        </row>
        <row r="23">
          <cell r="G23" t="str">
            <v>3. Santa Fe</v>
          </cell>
        </row>
        <row r="24">
          <cell r="G24" t="str">
            <v>4. San Cristóbal</v>
          </cell>
        </row>
        <row r="25">
          <cell r="G25" t="str">
            <v>5. Usme</v>
          </cell>
        </row>
        <row r="26">
          <cell r="G26" t="str">
            <v>6. Tunjuelito</v>
          </cell>
        </row>
        <row r="27">
          <cell r="G27" t="str">
            <v>7. Bosa</v>
          </cell>
        </row>
        <row r="28">
          <cell r="G28" t="str">
            <v>8. Kennedy</v>
          </cell>
        </row>
        <row r="29">
          <cell r="G29" t="str">
            <v>9. Fontibón</v>
          </cell>
        </row>
        <row r="30">
          <cell r="G30" t="str">
            <v>10. Engativá</v>
          </cell>
        </row>
        <row r="31">
          <cell r="G31" t="str">
            <v>11. Suba</v>
          </cell>
        </row>
        <row r="32">
          <cell r="G32" t="str">
            <v>12. Barrios Unidos</v>
          </cell>
        </row>
        <row r="33">
          <cell r="G33" t="str">
            <v>13. Teusaquillo</v>
          </cell>
        </row>
        <row r="34">
          <cell r="G34" t="str">
            <v>14. Los Mártires</v>
          </cell>
        </row>
        <row r="35">
          <cell r="G35" t="str">
            <v>15. Antonio Nariño</v>
          </cell>
        </row>
        <row r="36">
          <cell r="G36" t="str">
            <v>16. Puente Aranda</v>
          </cell>
        </row>
        <row r="37">
          <cell r="G37" t="str">
            <v>17. La Candelaria</v>
          </cell>
        </row>
        <row r="38">
          <cell r="G38" t="str">
            <v>18. Rafael Uribe Uribe</v>
          </cell>
        </row>
        <row r="39">
          <cell r="G39" t="str">
            <v>19. Ciudad Bolívar</v>
          </cell>
        </row>
        <row r="40">
          <cell r="G40" t="str">
            <v>20. Sumapaz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4"/>
  <sheetViews>
    <sheetView tabSelected="1" workbookViewId="0">
      <selection activeCell="A4" sqref="A4"/>
    </sheetView>
  </sheetViews>
  <sheetFormatPr baseColWidth="10" defaultRowHeight="12" x14ac:dyDescent="0.2"/>
  <cols>
    <col min="1" max="1" width="6.28515625" style="1" customWidth="1"/>
    <col min="2" max="2" width="16.140625" style="1" customWidth="1"/>
    <col min="3" max="3" width="18.85546875" style="1" customWidth="1"/>
    <col min="4" max="4" width="9.42578125" style="1" customWidth="1"/>
    <col min="5" max="5" width="18.140625" style="1" customWidth="1"/>
    <col min="6" max="6" width="18.28515625" style="2" customWidth="1"/>
    <col min="7" max="7" width="24.85546875" style="1" customWidth="1"/>
    <col min="8" max="8" width="14.28515625" style="1" customWidth="1"/>
    <col min="9" max="9" width="15.140625" style="1" customWidth="1"/>
    <col min="10" max="10" width="29.7109375" style="1" customWidth="1"/>
    <col min="11" max="11" width="7.28515625" style="2" customWidth="1"/>
    <col min="12" max="12" width="7.140625" style="2" customWidth="1"/>
    <col min="13" max="13" width="7" style="2" customWidth="1"/>
    <col min="14" max="14" width="11.28515625" style="2" hidden="1" customWidth="1"/>
    <col min="15" max="15" width="10" style="2" customWidth="1"/>
    <col min="16" max="246" width="11.42578125" style="1"/>
    <col min="247" max="247" width="6.28515625" style="1" customWidth="1"/>
    <col min="248" max="248" width="16.140625" style="1" customWidth="1"/>
    <col min="249" max="249" width="18.85546875" style="1" customWidth="1"/>
    <col min="250" max="250" width="9.42578125" style="1" customWidth="1"/>
    <col min="251" max="251" width="18.140625" style="1" customWidth="1"/>
    <col min="252" max="252" width="18.28515625" style="1" customWidth="1"/>
    <col min="253" max="253" width="24.85546875" style="1" customWidth="1"/>
    <col min="254" max="254" width="14.28515625" style="1" customWidth="1"/>
    <col min="255" max="255" width="15.140625" style="1" customWidth="1"/>
    <col min="256" max="256" width="29.7109375" style="1" customWidth="1"/>
    <col min="257" max="257" width="7.28515625" style="1" customWidth="1"/>
    <col min="258" max="258" width="7.140625" style="1" customWidth="1"/>
    <col min="259" max="259" width="7" style="1" customWidth="1"/>
    <col min="260" max="260" width="0" style="1" hidden="1" customWidth="1"/>
    <col min="261" max="262" width="10" style="1" customWidth="1"/>
    <col min="263" max="263" width="11.28515625" style="1" customWidth="1"/>
    <col min="264" max="264" width="0" style="1" hidden="1" customWidth="1"/>
    <col min="265" max="265" width="11.28515625" style="1" customWidth="1"/>
    <col min="266" max="266" width="8.42578125" style="1" customWidth="1"/>
    <col min="267" max="267" width="9.85546875" style="1" customWidth="1"/>
    <col min="268" max="268" width="12" style="1" customWidth="1"/>
    <col min="269" max="269" width="10.85546875" style="1" customWidth="1"/>
    <col min="270" max="270" width="15.140625" style="1" customWidth="1"/>
    <col min="271" max="271" width="13.5703125" style="1" bestFit="1" customWidth="1"/>
    <col min="272" max="502" width="11.42578125" style="1"/>
    <col min="503" max="503" width="6.28515625" style="1" customWidth="1"/>
    <col min="504" max="504" width="16.140625" style="1" customWidth="1"/>
    <col min="505" max="505" width="18.85546875" style="1" customWidth="1"/>
    <col min="506" max="506" width="9.42578125" style="1" customWidth="1"/>
    <col min="507" max="507" width="18.140625" style="1" customWidth="1"/>
    <col min="508" max="508" width="18.28515625" style="1" customWidth="1"/>
    <col min="509" max="509" width="24.85546875" style="1" customWidth="1"/>
    <col min="510" max="510" width="14.28515625" style="1" customWidth="1"/>
    <col min="511" max="511" width="15.140625" style="1" customWidth="1"/>
    <col min="512" max="512" width="29.7109375" style="1" customWidth="1"/>
    <col min="513" max="513" width="7.28515625" style="1" customWidth="1"/>
    <col min="514" max="514" width="7.140625" style="1" customWidth="1"/>
    <col min="515" max="515" width="7" style="1" customWidth="1"/>
    <col min="516" max="516" width="0" style="1" hidden="1" customWidth="1"/>
    <col min="517" max="518" width="10" style="1" customWidth="1"/>
    <col min="519" max="519" width="11.28515625" style="1" customWidth="1"/>
    <col min="520" max="520" width="0" style="1" hidden="1" customWidth="1"/>
    <col min="521" max="521" width="11.28515625" style="1" customWidth="1"/>
    <col min="522" max="522" width="8.42578125" style="1" customWidth="1"/>
    <col min="523" max="523" width="9.85546875" style="1" customWidth="1"/>
    <col min="524" max="524" width="12" style="1" customWidth="1"/>
    <col min="525" max="525" width="10.85546875" style="1" customWidth="1"/>
    <col min="526" max="526" width="15.140625" style="1" customWidth="1"/>
    <col min="527" max="527" width="13.5703125" style="1" bestFit="1" customWidth="1"/>
    <col min="528" max="758" width="11.42578125" style="1"/>
    <col min="759" max="759" width="6.28515625" style="1" customWidth="1"/>
    <col min="760" max="760" width="16.140625" style="1" customWidth="1"/>
    <col min="761" max="761" width="18.85546875" style="1" customWidth="1"/>
    <col min="762" max="762" width="9.42578125" style="1" customWidth="1"/>
    <col min="763" max="763" width="18.140625" style="1" customWidth="1"/>
    <col min="764" max="764" width="18.28515625" style="1" customWidth="1"/>
    <col min="765" max="765" width="24.85546875" style="1" customWidth="1"/>
    <col min="766" max="766" width="14.28515625" style="1" customWidth="1"/>
    <col min="767" max="767" width="15.140625" style="1" customWidth="1"/>
    <col min="768" max="768" width="29.7109375" style="1" customWidth="1"/>
    <col min="769" max="769" width="7.28515625" style="1" customWidth="1"/>
    <col min="770" max="770" width="7.140625" style="1" customWidth="1"/>
    <col min="771" max="771" width="7" style="1" customWidth="1"/>
    <col min="772" max="772" width="0" style="1" hidden="1" customWidth="1"/>
    <col min="773" max="774" width="10" style="1" customWidth="1"/>
    <col min="775" max="775" width="11.28515625" style="1" customWidth="1"/>
    <col min="776" max="776" width="0" style="1" hidden="1" customWidth="1"/>
    <col min="777" max="777" width="11.28515625" style="1" customWidth="1"/>
    <col min="778" max="778" width="8.42578125" style="1" customWidth="1"/>
    <col min="779" max="779" width="9.85546875" style="1" customWidth="1"/>
    <col min="780" max="780" width="12" style="1" customWidth="1"/>
    <col min="781" max="781" width="10.85546875" style="1" customWidth="1"/>
    <col min="782" max="782" width="15.140625" style="1" customWidth="1"/>
    <col min="783" max="783" width="13.5703125" style="1" bestFit="1" customWidth="1"/>
    <col min="784" max="1014" width="11.42578125" style="1"/>
    <col min="1015" max="1015" width="6.28515625" style="1" customWidth="1"/>
    <col min="1016" max="1016" width="16.140625" style="1" customWidth="1"/>
    <col min="1017" max="1017" width="18.85546875" style="1" customWidth="1"/>
    <col min="1018" max="1018" width="9.42578125" style="1" customWidth="1"/>
    <col min="1019" max="1019" width="18.140625" style="1" customWidth="1"/>
    <col min="1020" max="1020" width="18.28515625" style="1" customWidth="1"/>
    <col min="1021" max="1021" width="24.85546875" style="1" customWidth="1"/>
    <col min="1022" max="1022" width="14.28515625" style="1" customWidth="1"/>
    <col min="1023" max="1023" width="15.140625" style="1" customWidth="1"/>
    <col min="1024" max="1024" width="29.7109375" style="1" customWidth="1"/>
    <col min="1025" max="1025" width="7.28515625" style="1" customWidth="1"/>
    <col min="1026" max="1026" width="7.140625" style="1" customWidth="1"/>
    <col min="1027" max="1027" width="7" style="1" customWidth="1"/>
    <col min="1028" max="1028" width="0" style="1" hidden="1" customWidth="1"/>
    <col min="1029" max="1030" width="10" style="1" customWidth="1"/>
    <col min="1031" max="1031" width="11.28515625" style="1" customWidth="1"/>
    <col min="1032" max="1032" width="0" style="1" hidden="1" customWidth="1"/>
    <col min="1033" max="1033" width="11.28515625" style="1" customWidth="1"/>
    <col min="1034" max="1034" width="8.42578125" style="1" customWidth="1"/>
    <col min="1035" max="1035" width="9.85546875" style="1" customWidth="1"/>
    <col min="1036" max="1036" width="12" style="1" customWidth="1"/>
    <col min="1037" max="1037" width="10.85546875" style="1" customWidth="1"/>
    <col min="1038" max="1038" width="15.140625" style="1" customWidth="1"/>
    <col min="1039" max="1039" width="13.5703125" style="1" bestFit="1" customWidth="1"/>
    <col min="1040" max="1270" width="11.42578125" style="1"/>
    <col min="1271" max="1271" width="6.28515625" style="1" customWidth="1"/>
    <col min="1272" max="1272" width="16.140625" style="1" customWidth="1"/>
    <col min="1273" max="1273" width="18.85546875" style="1" customWidth="1"/>
    <col min="1274" max="1274" width="9.42578125" style="1" customWidth="1"/>
    <col min="1275" max="1275" width="18.140625" style="1" customWidth="1"/>
    <col min="1276" max="1276" width="18.28515625" style="1" customWidth="1"/>
    <col min="1277" max="1277" width="24.85546875" style="1" customWidth="1"/>
    <col min="1278" max="1278" width="14.28515625" style="1" customWidth="1"/>
    <col min="1279" max="1279" width="15.140625" style="1" customWidth="1"/>
    <col min="1280" max="1280" width="29.7109375" style="1" customWidth="1"/>
    <col min="1281" max="1281" width="7.28515625" style="1" customWidth="1"/>
    <col min="1282" max="1282" width="7.140625" style="1" customWidth="1"/>
    <col min="1283" max="1283" width="7" style="1" customWidth="1"/>
    <col min="1284" max="1284" width="0" style="1" hidden="1" customWidth="1"/>
    <col min="1285" max="1286" width="10" style="1" customWidth="1"/>
    <col min="1287" max="1287" width="11.28515625" style="1" customWidth="1"/>
    <col min="1288" max="1288" width="0" style="1" hidden="1" customWidth="1"/>
    <col min="1289" max="1289" width="11.28515625" style="1" customWidth="1"/>
    <col min="1290" max="1290" width="8.42578125" style="1" customWidth="1"/>
    <col min="1291" max="1291" width="9.85546875" style="1" customWidth="1"/>
    <col min="1292" max="1292" width="12" style="1" customWidth="1"/>
    <col min="1293" max="1293" width="10.85546875" style="1" customWidth="1"/>
    <col min="1294" max="1294" width="15.140625" style="1" customWidth="1"/>
    <col min="1295" max="1295" width="13.5703125" style="1" bestFit="1" customWidth="1"/>
    <col min="1296" max="1526" width="11.42578125" style="1"/>
    <col min="1527" max="1527" width="6.28515625" style="1" customWidth="1"/>
    <col min="1528" max="1528" width="16.140625" style="1" customWidth="1"/>
    <col min="1529" max="1529" width="18.85546875" style="1" customWidth="1"/>
    <col min="1530" max="1530" width="9.42578125" style="1" customWidth="1"/>
    <col min="1531" max="1531" width="18.140625" style="1" customWidth="1"/>
    <col min="1532" max="1532" width="18.28515625" style="1" customWidth="1"/>
    <col min="1533" max="1533" width="24.85546875" style="1" customWidth="1"/>
    <col min="1534" max="1534" width="14.28515625" style="1" customWidth="1"/>
    <col min="1535" max="1535" width="15.140625" style="1" customWidth="1"/>
    <col min="1536" max="1536" width="29.7109375" style="1" customWidth="1"/>
    <col min="1537" max="1537" width="7.28515625" style="1" customWidth="1"/>
    <col min="1538" max="1538" width="7.140625" style="1" customWidth="1"/>
    <col min="1539" max="1539" width="7" style="1" customWidth="1"/>
    <col min="1540" max="1540" width="0" style="1" hidden="1" customWidth="1"/>
    <col min="1541" max="1542" width="10" style="1" customWidth="1"/>
    <col min="1543" max="1543" width="11.28515625" style="1" customWidth="1"/>
    <col min="1544" max="1544" width="0" style="1" hidden="1" customWidth="1"/>
    <col min="1545" max="1545" width="11.28515625" style="1" customWidth="1"/>
    <col min="1546" max="1546" width="8.42578125" style="1" customWidth="1"/>
    <col min="1547" max="1547" width="9.85546875" style="1" customWidth="1"/>
    <col min="1548" max="1548" width="12" style="1" customWidth="1"/>
    <col min="1549" max="1549" width="10.85546875" style="1" customWidth="1"/>
    <col min="1550" max="1550" width="15.140625" style="1" customWidth="1"/>
    <col min="1551" max="1551" width="13.5703125" style="1" bestFit="1" customWidth="1"/>
    <col min="1552" max="1782" width="11.42578125" style="1"/>
    <col min="1783" max="1783" width="6.28515625" style="1" customWidth="1"/>
    <col min="1784" max="1784" width="16.140625" style="1" customWidth="1"/>
    <col min="1785" max="1785" width="18.85546875" style="1" customWidth="1"/>
    <col min="1786" max="1786" width="9.42578125" style="1" customWidth="1"/>
    <col min="1787" max="1787" width="18.140625" style="1" customWidth="1"/>
    <col min="1788" max="1788" width="18.28515625" style="1" customWidth="1"/>
    <col min="1789" max="1789" width="24.85546875" style="1" customWidth="1"/>
    <col min="1790" max="1790" width="14.28515625" style="1" customWidth="1"/>
    <col min="1791" max="1791" width="15.140625" style="1" customWidth="1"/>
    <col min="1792" max="1792" width="29.7109375" style="1" customWidth="1"/>
    <col min="1793" max="1793" width="7.28515625" style="1" customWidth="1"/>
    <col min="1794" max="1794" width="7.140625" style="1" customWidth="1"/>
    <col min="1795" max="1795" width="7" style="1" customWidth="1"/>
    <col min="1796" max="1796" width="0" style="1" hidden="1" customWidth="1"/>
    <col min="1797" max="1798" width="10" style="1" customWidth="1"/>
    <col min="1799" max="1799" width="11.28515625" style="1" customWidth="1"/>
    <col min="1800" max="1800" width="0" style="1" hidden="1" customWidth="1"/>
    <col min="1801" max="1801" width="11.28515625" style="1" customWidth="1"/>
    <col min="1802" max="1802" width="8.42578125" style="1" customWidth="1"/>
    <col min="1803" max="1803" width="9.85546875" style="1" customWidth="1"/>
    <col min="1804" max="1804" width="12" style="1" customWidth="1"/>
    <col min="1805" max="1805" width="10.85546875" style="1" customWidth="1"/>
    <col min="1806" max="1806" width="15.140625" style="1" customWidth="1"/>
    <col min="1807" max="1807" width="13.5703125" style="1" bestFit="1" customWidth="1"/>
    <col min="1808" max="2038" width="11.42578125" style="1"/>
    <col min="2039" max="2039" width="6.28515625" style="1" customWidth="1"/>
    <col min="2040" max="2040" width="16.140625" style="1" customWidth="1"/>
    <col min="2041" max="2041" width="18.85546875" style="1" customWidth="1"/>
    <col min="2042" max="2042" width="9.42578125" style="1" customWidth="1"/>
    <col min="2043" max="2043" width="18.140625" style="1" customWidth="1"/>
    <col min="2044" max="2044" width="18.28515625" style="1" customWidth="1"/>
    <col min="2045" max="2045" width="24.85546875" style="1" customWidth="1"/>
    <col min="2046" max="2046" width="14.28515625" style="1" customWidth="1"/>
    <col min="2047" max="2047" width="15.140625" style="1" customWidth="1"/>
    <col min="2048" max="2048" width="29.7109375" style="1" customWidth="1"/>
    <col min="2049" max="2049" width="7.28515625" style="1" customWidth="1"/>
    <col min="2050" max="2050" width="7.140625" style="1" customWidth="1"/>
    <col min="2051" max="2051" width="7" style="1" customWidth="1"/>
    <col min="2052" max="2052" width="0" style="1" hidden="1" customWidth="1"/>
    <col min="2053" max="2054" width="10" style="1" customWidth="1"/>
    <col min="2055" max="2055" width="11.28515625" style="1" customWidth="1"/>
    <col min="2056" max="2056" width="0" style="1" hidden="1" customWidth="1"/>
    <col min="2057" max="2057" width="11.28515625" style="1" customWidth="1"/>
    <col min="2058" max="2058" width="8.42578125" style="1" customWidth="1"/>
    <col min="2059" max="2059" width="9.85546875" style="1" customWidth="1"/>
    <col min="2060" max="2060" width="12" style="1" customWidth="1"/>
    <col min="2061" max="2061" width="10.85546875" style="1" customWidth="1"/>
    <col min="2062" max="2062" width="15.140625" style="1" customWidth="1"/>
    <col min="2063" max="2063" width="13.5703125" style="1" bestFit="1" customWidth="1"/>
    <col min="2064" max="2294" width="11.42578125" style="1"/>
    <col min="2295" max="2295" width="6.28515625" style="1" customWidth="1"/>
    <col min="2296" max="2296" width="16.140625" style="1" customWidth="1"/>
    <col min="2297" max="2297" width="18.85546875" style="1" customWidth="1"/>
    <col min="2298" max="2298" width="9.42578125" style="1" customWidth="1"/>
    <col min="2299" max="2299" width="18.140625" style="1" customWidth="1"/>
    <col min="2300" max="2300" width="18.28515625" style="1" customWidth="1"/>
    <col min="2301" max="2301" width="24.85546875" style="1" customWidth="1"/>
    <col min="2302" max="2302" width="14.28515625" style="1" customWidth="1"/>
    <col min="2303" max="2303" width="15.140625" style="1" customWidth="1"/>
    <col min="2304" max="2304" width="29.7109375" style="1" customWidth="1"/>
    <col min="2305" max="2305" width="7.28515625" style="1" customWidth="1"/>
    <col min="2306" max="2306" width="7.140625" style="1" customWidth="1"/>
    <col min="2307" max="2307" width="7" style="1" customWidth="1"/>
    <col min="2308" max="2308" width="0" style="1" hidden="1" customWidth="1"/>
    <col min="2309" max="2310" width="10" style="1" customWidth="1"/>
    <col min="2311" max="2311" width="11.28515625" style="1" customWidth="1"/>
    <col min="2312" max="2312" width="0" style="1" hidden="1" customWidth="1"/>
    <col min="2313" max="2313" width="11.28515625" style="1" customWidth="1"/>
    <col min="2314" max="2314" width="8.42578125" style="1" customWidth="1"/>
    <col min="2315" max="2315" width="9.85546875" style="1" customWidth="1"/>
    <col min="2316" max="2316" width="12" style="1" customWidth="1"/>
    <col min="2317" max="2317" width="10.85546875" style="1" customWidth="1"/>
    <col min="2318" max="2318" width="15.140625" style="1" customWidth="1"/>
    <col min="2319" max="2319" width="13.5703125" style="1" bestFit="1" customWidth="1"/>
    <col min="2320" max="2550" width="11.42578125" style="1"/>
    <col min="2551" max="2551" width="6.28515625" style="1" customWidth="1"/>
    <col min="2552" max="2552" width="16.140625" style="1" customWidth="1"/>
    <col min="2553" max="2553" width="18.85546875" style="1" customWidth="1"/>
    <col min="2554" max="2554" width="9.42578125" style="1" customWidth="1"/>
    <col min="2555" max="2555" width="18.140625" style="1" customWidth="1"/>
    <col min="2556" max="2556" width="18.28515625" style="1" customWidth="1"/>
    <col min="2557" max="2557" width="24.85546875" style="1" customWidth="1"/>
    <col min="2558" max="2558" width="14.28515625" style="1" customWidth="1"/>
    <col min="2559" max="2559" width="15.140625" style="1" customWidth="1"/>
    <col min="2560" max="2560" width="29.7109375" style="1" customWidth="1"/>
    <col min="2561" max="2561" width="7.28515625" style="1" customWidth="1"/>
    <col min="2562" max="2562" width="7.140625" style="1" customWidth="1"/>
    <col min="2563" max="2563" width="7" style="1" customWidth="1"/>
    <col min="2564" max="2564" width="0" style="1" hidden="1" customWidth="1"/>
    <col min="2565" max="2566" width="10" style="1" customWidth="1"/>
    <col min="2567" max="2567" width="11.28515625" style="1" customWidth="1"/>
    <col min="2568" max="2568" width="0" style="1" hidden="1" customWidth="1"/>
    <col min="2569" max="2569" width="11.28515625" style="1" customWidth="1"/>
    <col min="2570" max="2570" width="8.42578125" style="1" customWidth="1"/>
    <col min="2571" max="2571" width="9.85546875" style="1" customWidth="1"/>
    <col min="2572" max="2572" width="12" style="1" customWidth="1"/>
    <col min="2573" max="2573" width="10.85546875" style="1" customWidth="1"/>
    <col min="2574" max="2574" width="15.140625" style="1" customWidth="1"/>
    <col min="2575" max="2575" width="13.5703125" style="1" bestFit="1" customWidth="1"/>
    <col min="2576" max="2806" width="11.42578125" style="1"/>
    <col min="2807" max="2807" width="6.28515625" style="1" customWidth="1"/>
    <col min="2808" max="2808" width="16.140625" style="1" customWidth="1"/>
    <col min="2809" max="2809" width="18.85546875" style="1" customWidth="1"/>
    <col min="2810" max="2810" width="9.42578125" style="1" customWidth="1"/>
    <col min="2811" max="2811" width="18.140625" style="1" customWidth="1"/>
    <col min="2812" max="2812" width="18.28515625" style="1" customWidth="1"/>
    <col min="2813" max="2813" width="24.85546875" style="1" customWidth="1"/>
    <col min="2814" max="2814" width="14.28515625" style="1" customWidth="1"/>
    <col min="2815" max="2815" width="15.140625" style="1" customWidth="1"/>
    <col min="2816" max="2816" width="29.7109375" style="1" customWidth="1"/>
    <col min="2817" max="2817" width="7.28515625" style="1" customWidth="1"/>
    <col min="2818" max="2818" width="7.140625" style="1" customWidth="1"/>
    <col min="2819" max="2819" width="7" style="1" customWidth="1"/>
    <col min="2820" max="2820" width="0" style="1" hidden="1" customWidth="1"/>
    <col min="2821" max="2822" width="10" style="1" customWidth="1"/>
    <col min="2823" max="2823" width="11.28515625" style="1" customWidth="1"/>
    <col min="2824" max="2824" width="0" style="1" hidden="1" customWidth="1"/>
    <col min="2825" max="2825" width="11.28515625" style="1" customWidth="1"/>
    <col min="2826" max="2826" width="8.42578125" style="1" customWidth="1"/>
    <col min="2827" max="2827" width="9.85546875" style="1" customWidth="1"/>
    <col min="2828" max="2828" width="12" style="1" customWidth="1"/>
    <col min="2829" max="2829" width="10.85546875" style="1" customWidth="1"/>
    <col min="2830" max="2830" width="15.140625" style="1" customWidth="1"/>
    <col min="2831" max="2831" width="13.5703125" style="1" bestFit="1" customWidth="1"/>
    <col min="2832" max="3062" width="11.42578125" style="1"/>
    <col min="3063" max="3063" width="6.28515625" style="1" customWidth="1"/>
    <col min="3064" max="3064" width="16.140625" style="1" customWidth="1"/>
    <col min="3065" max="3065" width="18.85546875" style="1" customWidth="1"/>
    <col min="3066" max="3066" width="9.42578125" style="1" customWidth="1"/>
    <col min="3067" max="3067" width="18.140625" style="1" customWidth="1"/>
    <col min="3068" max="3068" width="18.28515625" style="1" customWidth="1"/>
    <col min="3069" max="3069" width="24.85546875" style="1" customWidth="1"/>
    <col min="3070" max="3070" width="14.28515625" style="1" customWidth="1"/>
    <col min="3071" max="3071" width="15.140625" style="1" customWidth="1"/>
    <col min="3072" max="3072" width="29.7109375" style="1" customWidth="1"/>
    <col min="3073" max="3073" width="7.28515625" style="1" customWidth="1"/>
    <col min="3074" max="3074" width="7.140625" style="1" customWidth="1"/>
    <col min="3075" max="3075" width="7" style="1" customWidth="1"/>
    <col min="3076" max="3076" width="0" style="1" hidden="1" customWidth="1"/>
    <col min="3077" max="3078" width="10" style="1" customWidth="1"/>
    <col min="3079" max="3079" width="11.28515625" style="1" customWidth="1"/>
    <col min="3080" max="3080" width="0" style="1" hidden="1" customWidth="1"/>
    <col min="3081" max="3081" width="11.28515625" style="1" customWidth="1"/>
    <col min="3082" max="3082" width="8.42578125" style="1" customWidth="1"/>
    <col min="3083" max="3083" width="9.85546875" style="1" customWidth="1"/>
    <col min="3084" max="3084" width="12" style="1" customWidth="1"/>
    <col min="3085" max="3085" width="10.85546875" style="1" customWidth="1"/>
    <col min="3086" max="3086" width="15.140625" style="1" customWidth="1"/>
    <col min="3087" max="3087" width="13.5703125" style="1" bestFit="1" customWidth="1"/>
    <col min="3088" max="3318" width="11.42578125" style="1"/>
    <col min="3319" max="3319" width="6.28515625" style="1" customWidth="1"/>
    <col min="3320" max="3320" width="16.140625" style="1" customWidth="1"/>
    <col min="3321" max="3321" width="18.85546875" style="1" customWidth="1"/>
    <col min="3322" max="3322" width="9.42578125" style="1" customWidth="1"/>
    <col min="3323" max="3323" width="18.140625" style="1" customWidth="1"/>
    <col min="3324" max="3324" width="18.28515625" style="1" customWidth="1"/>
    <col min="3325" max="3325" width="24.85546875" style="1" customWidth="1"/>
    <col min="3326" max="3326" width="14.28515625" style="1" customWidth="1"/>
    <col min="3327" max="3327" width="15.140625" style="1" customWidth="1"/>
    <col min="3328" max="3328" width="29.7109375" style="1" customWidth="1"/>
    <col min="3329" max="3329" width="7.28515625" style="1" customWidth="1"/>
    <col min="3330" max="3330" width="7.140625" style="1" customWidth="1"/>
    <col min="3331" max="3331" width="7" style="1" customWidth="1"/>
    <col min="3332" max="3332" width="0" style="1" hidden="1" customWidth="1"/>
    <col min="3333" max="3334" width="10" style="1" customWidth="1"/>
    <col min="3335" max="3335" width="11.28515625" style="1" customWidth="1"/>
    <col min="3336" max="3336" width="0" style="1" hidden="1" customWidth="1"/>
    <col min="3337" max="3337" width="11.28515625" style="1" customWidth="1"/>
    <col min="3338" max="3338" width="8.42578125" style="1" customWidth="1"/>
    <col min="3339" max="3339" width="9.85546875" style="1" customWidth="1"/>
    <col min="3340" max="3340" width="12" style="1" customWidth="1"/>
    <col min="3341" max="3341" width="10.85546875" style="1" customWidth="1"/>
    <col min="3342" max="3342" width="15.140625" style="1" customWidth="1"/>
    <col min="3343" max="3343" width="13.5703125" style="1" bestFit="1" customWidth="1"/>
    <col min="3344" max="3574" width="11.42578125" style="1"/>
    <col min="3575" max="3575" width="6.28515625" style="1" customWidth="1"/>
    <col min="3576" max="3576" width="16.140625" style="1" customWidth="1"/>
    <col min="3577" max="3577" width="18.85546875" style="1" customWidth="1"/>
    <col min="3578" max="3578" width="9.42578125" style="1" customWidth="1"/>
    <col min="3579" max="3579" width="18.140625" style="1" customWidth="1"/>
    <col min="3580" max="3580" width="18.28515625" style="1" customWidth="1"/>
    <col min="3581" max="3581" width="24.85546875" style="1" customWidth="1"/>
    <col min="3582" max="3582" width="14.28515625" style="1" customWidth="1"/>
    <col min="3583" max="3583" width="15.140625" style="1" customWidth="1"/>
    <col min="3584" max="3584" width="29.7109375" style="1" customWidth="1"/>
    <col min="3585" max="3585" width="7.28515625" style="1" customWidth="1"/>
    <col min="3586" max="3586" width="7.140625" style="1" customWidth="1"/>
    <col min="3587" max="3587" width="7" style="1" customWidth="1"/>
    <col min="3588" max="3588" width="0" style="1" hidden="1" customWidth="1"/>
    <col min="3589" max="3590" width="10" style="1" customWidth="1"/>
    <col min="3591" max="3591" width="11.28515625" style="1" customWidth="1"/>
    <col min="3592" max="3592" width="0" style="1" hidden="1" customWidth="1"/>
    <col min="3593" max="3593" width="11.28515625" style="1" customWidth="1"/>
    <col min="3594" max="3594" width="8.42578125" style="1" customWidth="1"/>
    <col min="3595" max="3595" width="9.85546875" style="1" customWidth="1"/>
    <col min="3596" max="3596" width="12" style="1" customWidth="1"/>
    <col min="3597" max="3597" width="10.85546875" style="1" customWidth="1"/>
    <col min="3598" max="3598" width="15.140625" style="1" customWidth="1"/>
    <col min="3599" max="3599" width="13.5703125" style="1" bestFit="1" customWidth="1"/>
    <col min="3600" max="3830" width="11.42578125" style="1"/>
    <col min="3831" max="3831" width="6.28515625" style="1" customWidth="1"/>
    <col min="3832" max="3832" width="16.140625" style="1" customWidth="1"/>
    <col min="3833" max="3833" width="18.85546875" style="1" customWidth="1"/>
    <col min="3834" max="3834" width="9.42578125" style="1" customWidth="1"/>
    <col min="3835" max="3835" width="18.140625" style="1" customWidth="1"/>
    <col min="3836" max="3836" width="18.28515625" style="1" customWidth="1"/>
    <col min="3837" max="3837" width="24.85546875" style="1" customWidth="1"/>
    <col min="3838" max="3838" width="14.28515625" style="1" customWidth="1"/>
    <col min="3839" max="3839" width="15.140625" style="1" customWidth="1"/>
    <col min="3840" max="3840" width="29.7109375" style="1" customWidth="1"/>
    <col min="3841" max="3841" width="7.28515625" style="1" customWidth="1"/>
    <col min="3842" max="3842" width="7.140625" style="1" customWidth="1"/>
    <col min="3843" max="3843" width="7" style="1" customWidth="1"/>
    <col min="3844" max="3844" width="0" style="1" hidden="1" customWidth="1"/>
    <col min="3845" max="3846" width="10" style="1" customWidth="1"/>
    <col min="3847" max="3847" width="11.28515625" style="1" customWidth="1"/>
    <col min="3848" max="3848" width="0" style="1" hidden="1" customWidth="1"/>
    <col min="3849" max="3849" width="11.28515625" style="1" customWidth="1"/>
    <col min="3850" max="3850" width="8.42578125" style="1" customWidth="1"/>
    <col min="3851" max="3851" width="9.85546875" style="1" customWidth="1"/>
    <col min="3852" max="3852" width="12" style="1" customWidth="1"/>
    <col min="3853" max="3853" width="10.85546875" style="1" customWidth="1"/>
    <col min="3854" max="3854" width="15.140625" style="1" customWidth="1"/>
    <col min="3855" max="3855" width="13.5703125" style="1" bestFit="1" customWidth="1"/>
    <col min="3856" max="4086" width="11.42578125" style="1"/>
    <col min="4087" max="4087" width="6.28515625" style="1" customWidth="1"/>
    <col min="4088" max="4088" width="16.140625" style="1" customWidth="1"/>
    <col min="4089" max="4089" width="18.85546875" style="1" customWidth="1"/>
    <col min="4090" max="4090" width="9.42578125" style="1" customWidth="1"/>
    <col min="4091" max="4091" width="18.140625" style="1" customWidth="1"/>
    <col min="4092" max="4092" width="18.28515625" style="1" customWidth="1"/>
    <col min="4093" max="4093" width="24.85546875" style="1" customWidth="1"/>
    <col min="4094" max="4094" width="14.28515625" style="1" customWidth="1"/>
    <col min="4095" max="4095" width="15.140625" style="1" customWidth="1"/>
    <col min="4096" max="4096" width="29.7109375" style="1" customWidth="1"/>
    <col min="4097" max="4097" width="7.28515625" style="1" customWidth="1"/>
    <col min="4098" max="4098" width="7.140625" style="1" customWidth="1"/>
    <col min="4099" max="4099" width="7" style="1" customWidth="1"/>
    <col min="4100" max="4100" width="0" style="1" hidden="1" customWidth="1"/>
    <col min="4101" max="4102" width="10" style="1" customWidth="1"/>
    <col min="4103" max="4103" width="11.28515625" style="1" customWidth="1"/>
    <col min="4104" max="4104" width="0" style="1" hidden="1" customWidth="1"/>
    <col min="4105" max="4105" width="11.28515625" style="1" customWidth="1"/>
    <col min="4106" max="4106" width="8.42578125" style="1" customWidth="1"/>
    <col min="4107" max="4107" width="9.85546875" style="1" customWidth="1"/>
    <col min="4108" max="4108" width="12" style="1" customWidth="1"/>
    <col min="4109" max="4109" width="10.85546875" style="1" customWidth="1"/>
    <col min="4110" max="4110" width="15.140625" style="1" customWidth="1"/>
    <col min="4111" max="4111" width="13.5703125" style="1" bestFit="1" customWidth="1"/>
    <col min="4112" max="4342" width="11.42578125" style="1"/>
    <col min="4343" max="4343" width="6.28515625" style="1" customWidth="1"/>
    <col min="4344" max="4344" width="16.140625" style="1" customWidth="1"/>
    <col min="4345" max="4345" width="18.85546875" style="1" customWidth="1"/>
    <col min="4346" max="4346" width="9.42578125" style="1" customWidth="1"/>
    <col min="4347" max="4347" width="18.140625" style="1" customWidth="1"/>
    <col min="4348" max="4348" width="18.28515625" style="1" customWidth="1"/>
    <col min="4349" max="4349" width="24.85546875" style="1" customWidth="1"/>
    <col min="4350" max="4350" width="14.28515625" style="1" customWidth="1"/>
    <col min="4351" max="4351" width="15.140625" style="1" customWidth="1"/>
    <col min="4352" max="4352" width="29.7109375" style="1" customWidth="1"/>
    <col min="4353" max="4353" width="7.28515625" style="1" customWidth="1"/>
    <col min="4354" max="4354" width="7.140625" style="1" customWidth="1"/>
    <col min="4355" max="4355" width="7" style="1" customWidth="1"/>
    <col min="4356" max="4356" width="0" style="1" hidden="1" customWidth="1"/>
    <col min="4357" max="4358" width="10" style="1" customWidth="1"/>
    <col min="4359" max="4359" width="11.28515625" style="1" customWidth="1"/>
    <col min="4360" max="4360" width="0" style="1" hidden="1" customWidth="1"/>
    <col min="4361" max="4361" width="11.28515625" style="1" customWidth="1"/>
    <col min="4362" max="4362" width="8.42578125" style="1" customWidth="1"/>
    <col min="4363" max="4363" width="9.85546875" style="1" customWidth="1"/>
    <col min="4364" max="4364" width="12" style="1" customWidth="1"/>
    <col min="4365" max="4365" width="10.85546875" style="1" customWidth="1"/>
    <col min="4366" max="4366" width="15.140625" style="1" customWidth="1"/>
    <col min="4367" max="4367" width="13.5703125" style="1" bestFit="1" customWidth="1"/>
    <col min="4368" max="4598" width="11.42578125" style="1"/>
    <col min="4599" max="4599" width="6.28515625" style="1" customWidth="1"/>
    <col min="4600" max="4600" width="16.140625" style="1" customWidth="1"/>
    <col min="4601" max="4601" width="18.85546875" style="1" customWidth="1"/>
    <col min="4602" max="4602" width="9.42578125" style="1" customWidth="1"/>
    <col min="4603" max="4603" width="18.140625" style="1" customWidth="1"/>
    <col min="4604" max="4604" width="18.28515625" style="1" customWidth="1"/>
    <col min="4605" max="4605" width="24.85546875" style="1" customWidth="1"/>
    <col min="4606" max="4606" width="14.28515625" style="1" customWidth="1"/>
    <col min="4607" max="4607" width="15.140625" style="1" customWidth="1"/>
    <col min="4608" max="4608" width="29.7109375" style="1" customWidth="1"/>
    <col min="4609" max="4609" width="7.28515625" style="1" customWidth="1"/>
    <col min="4610" max="4610" width="7.140625" style="1" customWidth="1"/>
    <col min="4611" max="4611" width="7" style="1" customWidth="1"/>
    <col min="4612" max="4612" width="0" style="1" hidden="1" customWidth="1"/>
    <col min="4613" max="4614" width="10" style="1" customWidth="1"/>
    <col min="4615" max="4615" width="11.28515625" style="1" customWidth="1"/>
    <col min="4616" max="4616" width="0" style="1" hidden="1" customWidth="1"/>
    <col min="4617" max="4617" width="11.28515625" style="1" customWidth="1"/>
    <col min="4618" max="4618" width="8.42578125" style="1" customWidth="1"/>
    <col min="4619" max="4619" width="9.85546875" style="1" customWidth="1"/>
    <col min="4620" max="4620" width="12" style="1" customWidth="1"/>
    <col min="4621" max="4621" width="10.85546875" style="1" customWidth="1"/>
    <col min="4622" max="4622" width="15.140625" style="1" customWidth="1"/>
    <col min="4623" max="4623" width="13.5703125" style="1" bestFit="1" customWidth="1"/>
    <col min="4624" max="4854" width="11.42578125" style="1"/>
    <col min="4855" max="4855" width="6.28515625" style="1" customWidth="1"/>
    <col min="4856" max="4856" width="16.140625" style="1" customWidth="1"/>
    <col min="4857" max="4857" width="18.85546875" style="1" customWidth="1"/>
    <col min="4858" max="4858" width="9.42578125" style="1" customWidth="1"/>
    <col min="4859" max="4859" width="18.140625" style="1" customWidth="1"/>
    <col min="4860" max="4860" width="18.28515625" style="1" customWidth="1"/>
    <col min="4861" max="4861" width="24.85546875" style="1" customWidth="1"/>
    <col min="4862" max="4862" width="14.28515625" style="1" customWidth="1"/>
    <col min="4863" max="4863" width="15.140625" style="1" customWidth="1"/>
    <col min="4864" max="4864" width="29.7109375" style="1" customWidth="1"/>
    <col min="4865" max="4865" width="7.28515625" style="1" customWidth="1"/>
    <col min="4866" max="4866" width="7.140625" style="1" customWidth="1"/>
    <col min="4867" max="4867" width="7" style="1" customWidth="1"/>
    <col min="4868" max="4868" width="0" style="1" hidden="1" customWidth="1"/>
    <col min="4869" max="4870" width="10" style="1" customWidth="1"/>
    <col min="4871" max="4871" width="11.28515625" style="1" customWidth="1"/>
    <col min="4872" max="4872" width="0" style="1" hidden="1" customWidth="1"/>
    <col min="4873" max="4873" width="11.28515625" style="1" customWidth="1"/>
    <col min="4874" max="4874" width="8.42578125" style="1" customWidth="1"/>
    <col min="4875" max="4875" width="9.85546875" style="1" customWidth="1"/>
    <col min="4876" max="4876" width="12" style="1" customWidth="1"/>
    <col min="4877" max="4877" width="10.85546875" style="1" customWidth="1"/>
    <col min="4878" max="4878" width="15.140625" style="1" customWidth="1"/>
    <col min="4879" max="4879" width="13.5703125" style="1" bestFit="1" customWidth="1"/>
    <col min="4880" max="5110" width="11.42578125" style="1"/>
    <col min="5111" max="5111" width="6.28515625" style="1" customWidth="1"/>
    <col min="5112" max="5112" width="16.140625" style="1" customWidth="1"/>
    <col min="5113" max="5113" width="18.85546875" style="1" customWidth="1"/>
    <col min="5114" max="5114" width="9.42578125" style="1" customWidth="1"/>
    <col min="5115" max="5115" width="18.140625" style="1" customWidth="1"/>
    <col min="5116" max="5116" width="18.28515625" style="1" customWidth="1"/>
    <col min="5117" max="5117" width="24.85546875" style="1" customWidth="1"/>
    <col min="5118" max="5118" width="14.28515625" style="1" customWidth="1"/>
    <col min="5119" max="5119" width="15.140625" style="1" customWidth="1"/>
    <col min="5120" max="5120" width="29.7109375" style="1" customWidth="1"/>
    <col min="5121" max="5121" width="7.28515625" style="1" customWidth="1"/>
    <col min="5122" max="5122" width="7.140625" style="1" customWidth="1"/>
    <col min="5123" max="5123" width="7" style="1" customWidth="1"/>
    <col min="5124" max="5124" width="0" style="1" hidden="1" customWidth="1"/>
    <col min="5125" max="5126" width="10" style="1" customWidth="1"/>
    <col min="5127" max="5127" width="11.28515625" style="1" customWidth="1"/>
    <col min="5128" max="5128" width="0" style="1" hidden="1" customWidth="1"/>
    <col min="5129" max="5129" width="11.28515625" style="1" customWidth="1"/>
    <col min="5130" max="5130" width="8.42578125" style="1" customWidth="1"/>
    <col min="5131" max="5131" width="9.85546875" style="1" customWidth="1"/>
    <col min="5132" max="5132" width="12" style="1" customWidth="1"/>
    <col min="5133" max="5133" width="10.85546875" style="1" customWidth="1"/>
    <col min="5134" max="5134" width="15.140625" style="1" customWidth="1"/>
    <col min="5135" max="5135" width="13.5703125" style="1" bestFit="1" customWidth="1"/>
    <col min="5136" max="5366" width="11.42578125" style="1"/>
    <col min="5367" max="5367" width="6.28515625" style="1" customWidth="1"/>
    <col min="5368" max="5368" width="16.140625" style="1" customWidth="1"/>
    <col min="5369" max="5369" width="18.85546875" style="1" customWidth="1"/>
    <col min="5370" max="5370" width="9.42578125" style="1" customWidth="1"/>
    <col min="5371" max="5371" width="18.140625" style="1" customWidth="1"/>
    <col min="5372" max="5372" width="18.28515625" style="1" customWidth="1"/>
    <col min="5373" max="5373" width="24.85546875" style="1" customWidth="1"/>
    <col min="5374" max="5374" width="14.28515625" style="1" customWidth="1"/>
    <col min="5375" max="5375" width="15.140625" style="1" customWidth="1"/>
    <col min="5376" max="5376" width="29.7109375" style="1" customWidth="1"/>
    <col min="5377" max="5377" width="7.28515625" style="1" customWidth="1"/>
    <col min="5378" max="5378" width="7.140625" style="1" customWidth="1"/>
    <col min="5379" max="5379" width="7" style="1" customWidth="1"/>
    <col min="5380" max="5380" width="0" style="1" hidden="1" customWidth="1"/>
    <col min="5381" max="5382" width="10" style="1" customWidth="1"/>
    <col min="5383" max="5383" width="11.28515625" style="1" customWidth="1"/>
    <col min="5384" max="5384" width="0" style="1" hidden="1" customWidth="1"/>
    <col min="5385" max="5385" width="11.28515625" style="1" customWidth="1"/>
    <col min="5386" max="5386" width="8.42578125" style="1" customWidth="1"/>
    <col min="5387" max="5387" width="9.85546875" style="1" customWidth="1"/>
    <col min="5388" max="5388" width="12" style="1" customWidth="1"/>
    <col min="5389" max="5389" width="10.85546875" style="1" customWidth="1"/>
    <col min="5390" max="5390" width="15.140625" style="1" customWidth="1"/>
    <col min="5391" max="5391" width="13.5703125" style="1" bestFit="1" customWidth="1"/>
    <col min="5392" max="5622" width="11.42578125" style="1"/>
    <col min="5623" max="5623" width="6.28515625" style="1" customWidth="1"/>
    <col min="5624" max="5624" width="16.140625" style="1" customWidth="1"/>
    <col min="5625" max="5625" width="18.85546875" style="1" customWidth="1"/>
    <col min="5626" max="5626" width="9.42578125" style="1" customWidth="1"/>
    <col min="5627" max="5627" width="18.140625" style="1" customWidth="1"/>
    <col min="5628" max="5628" width="18.28515625" style="1" customWidth="1"/>
    <col min="5629" max="5629" width="24.85546875" style="1" customWidth="1"/>
    <col min="5630" max="5630" width="14.28515625" style="1" customWidth="1"/>
    <col min="5631" max="5631" width="15.140625" style="1" customWidth="1"/>
    <col min="5632" max="5632" width="29.7109375" style="1" customWidth="1"/>
    <col min="5633" max="5633" width="7.28515625" style="1" customWidth="1"/>
    <col min="5634" max="5634" width="7.140625" style="1" customWidth="1"/>
    <col min="5635" max="5635" width="7" style="1" customWidth="1"/>
    <col min="5636" max="5636" width="0" style="1" hidden="1" customWidth="1"/>
    <col min="5637" max="5638" width="10" style="1" customWidth="1"/>
    <col min="5639" max="5639" width="11.28515625" style="1" customWidth="1"/>
    <col min="5640" max="5640" width="0" style="1" hidden="1" customWidth="1"/>
    <col min="5641" max="5641" width="11.28515625" style="1" customWidth="1"/>
    <col min="5642" max="5642" width="8.42578125" style="1" customWidth="1"/>
    <col min="5643" max="5643" width="9.85546875" style="1" customWidth="1"/>
    <col min="5644" max="5644" width="12" style="1" customWidth="1"/>
    <col min="5645" max="5645" width="10.85546875" style="1" customWidth="1"/>
    <col min="5646" max="5646" width="15.140625" style="1" customWidth="1"/>
    <col min="5647" max="5647" width="13.5703125" style="1" bestFit="1" customWidth="1"/>
    <col min="5648" max="5878" width="11.42578125" style="1"/>
    <col min="5879" max="5879" width="6.28515625" style="1" customWidth="1"/>
    <col min="5880" max="5880" width="16.140625" style="1" customWidth="1"/>
    <col min="5881" max="5881" width="18.85546875" style="1" customWidth="1"/>
    <col min="5882" max="5882" width="9.42578125" style="1" customWidth="1"/>
    <col min="5883" max="5883" width="18.140625" style="1" customWidth="1"/>
    <col min="5884" max="5884" width="18.28515625" style="1" customWidth="1"/>
    <col min="5885" max="5885" width="24.85546875" style="1" customWidth="1"/>
    <col min="5886" max="5886" width="14.28515625" style="1" customWidth="1"/>
    <col min="5887" max="5887" width="15.140625" style="1" customWidth="1"/>
    <col min="5888" max="5888" width="29.7109375" style="1" customWidth="1"/>
    <col min="5889" max="5889" width="7.28515625" style="1" customWidth="1"/>
    <col min="5890" max="5890" width="7.140625" style="1" customWidth="1"/>
    <col min="5891" max="5891" width="7" style="1" customWidth="1"/>
    <col min="5892" max="5892" width="0" style="1" hidden="1" customWidth="1"/>
    <col min="5893" max="5894" width="10" style="1" customWidth="1"/>
    <col min="5895" max="5895" width="11.28515625" style="1" customWidth="1"/>
    <col min="5896" max="5896" width="0" style="1" hidden="1" customWidth="1"/>
    <col min="5897" max="5897" width="11.28515625" style="1" customWidth="1"/>
    <col min="5898" max="5898" width="8.42578125" style="1" customWidth="1"/>
    <col min="5899" max="5899" width="9.85546875" style="1" customWidth="1"/>
    <col min="5900" max="5900" width="12" style="1" customWidth="1"/>
    <col min="5901" max="5901" width="10.85546875" style="1" customWidth="1"/>
    <col min="5902" max="5902" width="15.140625" style="1" customWidth="1"/>
    <col min="5903" max="5903" width="13.5703125" style="1" bestFit="1" customWidth="1"/>
    <col min="5904" max="6134" width="11.42578125" style="1"/>
    <col min="6135" max="6135" width="6.28515625" style="1" customWidth="1"/>
    <col min="6136" max="6136" width="16.140625" style="1" customWidth="1"/>
    <col min="6137" max="6137" width="18.85546875" style="1" customWidth="1"/>
    <col min="6138" max="6138" width="9.42578125" style="1" customWidth="1"/>
    <col min="6139" max="6139" width="18.140625" style="1" customWidth="1"/>
    <col min="6140" max="6140" width="18.28515625" style="1" customWidth="1"/>
    <col min="6141" max="6141" width="24.85546875" style="1" customWidth="1"/>
    <col min="6142" max="6142" width="14.28515625" style="1" customWidth="1"/>
    <col min="6143" max="6143" width="15.140625" style="1" customWidth="1"/>
    <col min="6144" max="6144" width="29.7109375" style="1" customWidth="1"/>
    <col min="6145" max="6145" width="7.28515625" style="1" customWidth="1"/>
    <col min="6146" max="6146" width="7.140625" style="1" customWidth="1"/>
    <col min="6147" max="6147" width="7" style="1" customWidth="1"/>
    <col min="6148" max="6148" width="0" style="1" hidden="1" customWidth="1"/>
    <col min="6149" max="6150" width="10" style="1" customWidth="1"/>
    <col min="6151" max="6151" width="11.28515625" style="1" customWidth="1"/>
    <col min="6152" max="6152" width="0" style="1" hidden="1" customWidth="1"/>
    <col min="6153" max="6153" width="11.28515625" style="1" customWidth="1"/>
    <col min="6154" max="6154" width="8.42578125" style="1" customWidth="1"/>
    <col min="6155" max="6155" width="9.85546875" style="1" customWidth="1"/>
    <col min="6156" max="6156" width="12" style="1" customWidth="1"/>
    <col min="6157" max="6157" width="10.85546875" style="1" customWidth="1"/>
    <col min="6158" max="6158" width="15.140625" style="1" customWidth="1"/>
    <col min="6159" max="6159" width="13.5703125" style="1" bestFit="1" customWidth="1"/>
    <col min="6160" max="6390" width="11.42578125" style="1"/>
    <col min="6391" max="6391" width="6.28515625" style="1" customWidth="1"/>
    <col min="6392" max="6392" width="16.140625" style="1" customWidth="1"/>
    <col min="6393" max="6393" width="18.85546875" style="1" customWidth="1"/>
    <col min="6394" max="6394" width="9.42578125" style="1" customWidth="1"/>
    <col min="6395" max="6395" width="18.140625" style="1" customWidth="1"/>
    <col min="6396" max="6396" width="18.28515625" style="1" customWidth="1"/>
    <col min="6397" max="6397" width="24.85546875" style="1" customWidth="1"/>
    <col min="6398" max="6398" width="14.28515625" style="1" customWidth="1"/>
    <col min="6399" max="6399" width="15.140625" style="1" customWidth="1"/>
    <col min="6400" max="6400" width="29.7109375" style="1" customWidth="1"/>
    <col min="6401" max="6401" width="7.28515625" style="1" customWidth="1"/>
    <col min="6402" max="6402" width="7.140625" style="1" customWidth="1"/>
    <col min="6403" max="6403" width="7" style="1" customWidth="1"/>
    <col min="6404" max="6404" width="0" style="1" hidden="1" customWidth="1"/>
    <col min="6405" max="6406" width="10" style="1" customWidth="1"/>
    <col min="6407" max="6407" width="11.28515625" style="1" customWidth="1"/>
    <col min="6408" max="6408" width="0" style="1" hidden="1" customWidth="1"/>
    <col min="6409" max="6409" width="11.28515625" style="1" customWidth="1"/>
    <col min="6410" max="6410" width="8.42578125" style="1" customWidth="1"/>
    <col min="6411" max="6411" width="9.85546875" style="1" customWidth="1"/>
    <col min="6412" max="6412" width="12" style="1" customWidth="1"/>
    <col min="6413" max="6413" width="10.85546875" style="1" customWidth="1"/>
    <col min="6414" max="6414" width="15.140625" style="1" customWidth="1"/>
    <col min="6415" max="6415" width="13.5703125" style="1" bestFit="1" customWidth="1"/>
    <col min="6416" max="6646" width="11.42578125" style="1"/>
    <col min="6647" max="6647" width="6.28515625" style="1" customWidth="1"/>
    <col min="6648" max="6648" width="16.140625" style="1" customWidth="1"/>
    <col min="6649" max="6649" width="18.85546875" style="1" customWidth="1"/>
    <col min="6650" max="6650" width="9.42578125" style="1" customWidth="1"/>
    <col min="6651" max="6651" width="18.140625" style="1" customWidth="1"/>
    <col min="6652" max="6652" width="18.28515625" style="1" customWidth="1"/>
    <col min="6653" max="6653" width="24.85546875" style="1" customWidth="1"/>
    <col min="6654" max="6654" width="14.28515625" style="1" customWidth="1"/>
    <col min="6655" max="6655" width="15.140625" style="1" customWidth="1"/>
    <col min="6656" max="6656" width="29.7109375" style="1" customWidth="1"/>
    <col min="6657" max="6657" width="7.28515625" style="1" customWidth="1"/>
    <col min="6658" max="6658" width="7.140625" style="1" customWidth="1"/>
    <col min="6659" max="6659" width="7" style="1" customWidth="1"/>
    <col min="6660" max="6660" width="0" style="1" hidden="1" customWidth="1"/>
    <col min="6661" max="6662" width="10" style="1" customWidth="1"/>
    <col min="6663" max="6663" width="11.28515625" style="1" customWidth="1"/>
    <col min="6664" max="6664" width="0" style="1" hidden="1" customWidth="1"/>
    <col min="6665" max="6665" width="11.28515625" style="1" customWidth="1"/>
    <col min="6666" max="6666" width="8.42578125" style="1" customWidth="1"/>
    <col min="6667" max="6667" width="9.85546875" style="1" customWidth="1"/>
    <col min="6668" max="6668" width="12" style="1" customWidth="1"/>
    <col min="6669" max="6669" width="10.85546875" style="1" customWidth="1"/>
    <col min="6670" max="6670" width="15.140625" style="1" customWidth="1"/>
    <col min="6671" max="6671" width="13.5703125" style="1" bestFit="1" customWidth="1"/>
    <col min="6672" max="6902" width="11.42578125" style="1"/>
    <col min="6903" max="6903" width="6.28515625" style="1" customWidth="1"/>
    <col min="6904" max="6904" width="16.140625" style="1" customWidth="1"/>
    <col min="6905" max="6905" width="18.85546875" style="1" customWidth="1"/>
    <col min="6906" max="6906" width="9.42578125" style="1" customWidth="1"/>
    <col min="6907" max="6907" width="18.140625" style="1" customWidth="1"/>
    <col min="6908" max="6908" width="18.28515625" style="1" customWidth="1"/>
    <col min="6909" max="6909" width="24.85546875" style="1" customWidth="1"/>
    <col min="6910" max="6910" width="14.28515625" style="1" customWidth="1"/>
    <col min="6911" max="6911" width="15.140625" style="1" customWidth="1"/>
    <col min="6912" max="6912" width="29.7109375" style="1" customWidth="1"/>
    <col min="6913" max="6913" width="7.28515625" style="1" customWidth="1"/>
    <col min="6914" max="6914" width="7.140625" style="1" customWidth="1"/>
    <col min="6915" max="6915" width="7" style="1" customWidth="1"/>
    <col min="6916" max="6916" width="0" style="1" hidden="1" customWidth="1"/>
    <col min="6917" max="6918" width="10" style="1" customWidth="1"/>
    <col min="6919" max="6919" width="11.28515625" style="1" customWidth="1"/>
    <col min="6920" max="6920" width="0" style="1" hidden="1" customWidth="1"/>
    <col min="6921" max="6921" width="11.28515625" style="1" customWidth="1"/>
    <col min="6922" max="6922" width="8.42578125" style="1" customWidth="1"/>
    <col min="6923" max="6923" width="9.85546875" style="1" customWidth="1"/>
    <col min="6924" max="6924" width="12" style="1" customWidth="1"/>
    <col min="6925" max="6925" width="10.85546875" style="1" customWidth="1"/>
    <col min="6926" max="6926" width="15.140625" style="1" customWidth="1"/>
    <col min="6927" max="6927" width="13.5703125" style="1" bestFit="1" customWidth="1"/>
    <col min="6928" max="7158" width="11.42578125" style="1"/>
    <col min="7159" max="7159" width="6.28515625" style="1" customWidth="1"/>
    <col min="7160" max="7160" width="16.140625" style="1" customWidth="1"/>
    <col min="7161" max="7161" width="18.85546875" style="1" customWidth="1"/>
    <col min="7162" max="7162" width="9.42578125" style="1" customWidth="1"/>
    <col min="7163" max="7163" width="18.140625" style="1" customWidth="1"/>
    <col min="7164" max="7164" width="18.28515625" style="1" customWidth="1"/>
    <col min="7165" max="7165" width="24.85546875" style="1" customWidth="1"/>
    <col min="7166" max="7166" width="14.28515625" style="1" customWidth="1"/>
    <col min="7167" max="7167" width="15.140625" style="1" customWidth="1"/>
    <col min="7168" max="7168" width="29.7109375" style="1" customWidth="1"/>
    <col min="7169" max="7169" width="7.28515625" style="1" customWidth="1"/>
    <col min="7170" max="7170" width="7.140625" style="1" customWidth="1"/>
    <col min="7171" max="7171" width="7" style="1" customWidth="1"/>
    <col min="7172" max="7172" width="0" style="1" hidden="1" customWidth="1"/>
    <col min="7173" max="7174" width="10" style="1" customWidth="1"/>
    <col min="7175" max="7175" width="11.28515625" style="1" customWidth="1"/>
    <col min="7176" max="7176" width="0" style="1" hidden="1" customWidth="1"/>
    <col min="7177" max="7177" width="11.28515625" style="1" customWidth="1"/>
    <col min="7178" max="7178" width="8.42578125" style="1" customWidth="1"/>
    <col min="7179" max="7179" width="9.85546875" style="1" customWidth="1"/>
    <col min="7180" max="7180" width="12" style="1" customWidth="1"/>
    <col min="7181" max="7181" width="10.85546875" style="1" customWidth="1"/>
    <col min="7182" max="7182" width="15.140625" style="1" customWidth="1"/>
    <col min="7183" max="7183" width="13.5703125" style="1" bestFit="1" customWidth="1"/>
    <col min="7184" max="7414" width="11.42578125" style="1"/>
    <col min="7415" max="7415" width="6.28515625" style="1" customWidth="1"/>
    <col min="7416" max="7416" width="16.140625" style="1" customWidth="1"/>
    <col min="7417" max="7417" width="18.85546875" style="1" customWidth="1"/>
    <col min="7418" max="7418" width="9.42578125" style="1" customWidth="1"/>
    <col min="7419" max="7419" width="18.140625" style="1" customWidth="1"/>
    <col min="7420" max="7420" width="18.28515625" style="1" customWidth="1"/>
    <col min="7421" max="7421" width="24.85546875" style="1" customWidth="1"/>
    <col min="7422" max="7422" width="14.28515625" style="1" customWidth="1"/>
    <col min="7423" max="7423" width="15.140625" style="1" customWidth="1"/>
    <col min="7424" max="7424" width="29.7109375" style="1" customWidth="1"/>
    <col min="7425" max="7425" width="7.28515625" style="1" customWidth="1"/>
    <col min="7426" max="7426" width="7.140625" style="1" customWidth="1"/>
    <col min="7427" max="7427" width="7" style="1" customWidth="1"/>
    <col min="7428" max="7428" width="0" style="1" hidden="1" customWidth="1"/>
    <col min="7429" max="7430" width="10" style="1" customWidth="1"/>
    <col min="7431" max="7431" width="11.28515625" style="1" customWidth="1"/>
    <col min="7432" max="7432" width="0" style="1" hidden="1" customWidth="1"/>
    <col min="7433" max="7433" width="11.28515625" style="1" customWidth="1"/>
    <col min="7434" max="7434" width="8.42578125" style="1" customWidth="1"/>
    <col min="7435" max="7435" width="9.85546875" style="1" customWidth="1"/>
    <col min="7436" max="7436" width="12" style="1" customWidth="1"/>
    <col min="7437" max="7437" width="10.85546875" style="1" customWidth="1"/>
    <col min="7438" max="7438" width="15.140625" style="1" customWidth="1"/>
    <col min="7439" max="7439" width="13.5703125" style="1" bestFit="1" customWidth="1"/>
    <col min="7440" max="7670" width="11.42578125" style="1"/>
    <col min="7671" max="7671" width="6.28515625" style="1" customWidth="1"/>
    <col min="7672" max="7672" width="16.140625" style="1" customWidth="1"/>
    <col min="7673" max="7673" width="18.85546875" style="1" customWidth="1"/>
    <col min="7674" max="7674" width="9.42578125" style="1" customWidth="1"/>
    <col min="7675" max="7675" width="18.140625" style="1" customWidth="1"/>
    <col min="7676" max="7676" width="18.28515625" style="1" customWidth="1"/>
    <col min="7677" max="7677" width="24.85546875" style="1" customWidth="1"/>
    <col min="7678" max="7678" width="14.28515625" style="1" customWidth="1"/>
    <col min="7679" max="7679" width="15.140625" style="1" customWidth="1"/>
    <col min="7680" max="7680" width="29.7109375" style="1" customWidth="1"/>
    <col min="7681" max="7681" width="7.28515625" style="1" customWidth="1"/>
    <col min="7682" max="7682" width="7.140625" style="1" customWidth="1"/>
    <col min="7683" max="7683" width="7" style="1" customWidth="1"/>
    <col min="7684" max="7684" width="0" style="1" hidden="1" customWidth="1"/>
    <col min="7685" max="7686" width="10" style="1" customWidth="1"/>
    <col min="7687" max="7687" width="11.28515625" style="1" customWidth="1"/>
    <col min="7688" max="7688" width="0" style="1" hidden="1" customWidth="1"/>
    <col min="7689" max="7689" width="11.28515625" style="1" customWidth="1"/>
    <col min="7690" max="7690" width="8.42578125" style="1" customWidth="1"/>
    <col min="7691" max="7691" width="9.85546875" style="1" customWidth="1"/>
    <col min="7692" max="7692" width="12" style="1" customWidth="1"/>
    <col min="7693" max="7693" width="10.85546875" style="1" customWidth="1"/>
    <col min="7694" max="7694" width="15.140625" style="1" customWidth="1"/>
    <col min="7695" max="7695" width="13.5703125" style="1" bestFit="1" customWidth="1"/>
    <col min="7696" max="7926" width="11.42578125" style="1"/>
    <col min="7927" max="7927" width="6.28515625" style="1" customWidth="1"/>
    <col min="7928" max="7928" width="16.140625" style="1" customWidth="1"/>
    <col min="7929" max="7929" width="18.85546875" style="1" customWidth="1"/>
    <col min="7930" max="7930" width="9.42578125" style="1" customWidth="1"/>
    <col min="7931" max="7931" width="18.140625" style="1" customWidth="1"/>
    <col min="7932" max="7932" width="18.28515625" style="1" customWidth="1"/>
    <col min="7933" max="7933" width="24.85546875" style="1" customWidth="1"/>
    <col min="7934" max="7934" width="14.28515625" style="1" customWidth="1"/>
    <col min="7935" max="7935" width="15.140625" style="1" customWidth="1"/>
    <col min="7936" max="7936" width="29.7109375" style="1" customWidth="1"/>
    <col min="7937" max="7937" width="7.28515625" style="1" customWidth="1"/>
    <col min="7938" max="7938" width="7.140625" style="1" customWidth="1"/>
    <col min="7939" max="7939" width="7" style="1" customWidth="1"/>
    <col min="7940" max="7940" width="0" style="1" hidden="1" customWidth="1"/>
    <col min="7941" max="7942" width="10" style="1" customWidth="1"/>
    <col min="7943" max="7943" width="11.28515625" style="1" customWidth="1"/>
    <col min="7944" max="7944" width="0" style="1" hidden="1" customWidth="1"/>
    <col min="7945" max="7945" width="11.28515625" style="1" customWidth="1"/>
    <col min="7946" max="7946" width="8.42578125" style="1" customWidth="1"/>
    <col min="7947" max="7947" width="9.85546875" style="1" customWidth="1"/>
    <col min="7948" max="7948" width="12" style="1" customWidth="1"/>
    <col min="7949" max="7949" width="10.85546875" style="1" customWidth="1"/>
    <col min="7950" max="7950" width="15.140625" style="1" customWidth="1"/>
    <col min="7951" max="7951" width="13.5703125" style="1" bestFit="1" customWidth="1"/>
    <col min="7952" max="8182" width="11.42578125" style="1"/>
    <col min="8183" max="8183" width="6.28515625" style="1" customWidth="1"/>
    <col min="8184" max="8184" width="16.140625" style="1" customWidth="1"/>
    <col min="8185" max="8185" width="18.85546875" style="1" customWidth="1"/>
    <col min="8186" max="8186" width="9.42578125" style="1" customWidth="1"/>
    <col min="8187" max="8187" width="18.140625" style="1" customWidth="1"/>
    <col min="8188" max="8188" width="18.28515625" style="1" customWidth="1"/>
    <col min="8189" max="8189" width="24.85546875" style="1" customWidth="1"/>
    <col min="8190" max="8190" width="14.28515625" style="1" customWidth="1"/>
    <col min="8191" max="8191" width="15.140625" style="1" customWidth="1"/>
    <col min="8192" max="8192" width="29.7109375" style="1" customWidth="1"/>
    <col min="8193" max="8193" width="7.28515625" style="1" customWidth="1"/>
    <col min="8194" max="8194" width="7.140625" style="1" customWidth="1"/>
    <col min="8195" max="8195" width="7" style="1" customWidth="1"/>
    <col min="8196" max="8196" width="0" style="1" hidden="1" customWidth="1"/>
    <col min="8197" max="8198" width="10" style="1" customWidth="1"/>
    <col min="8199" max="8199" width="11.28515625" style="1" customWidth="1"/>
    <col min="8200" max="8200" width="0" style="1" hidden="1" customWidth="1"/>
    <col min="8201" max="8201" width="11.28515625" style="1" customWidth="1"/>
    <col min="8202" max="8202" width="8.42578125" style="1" customWidth="1"/>
    <col min="8203" max="8203" width="9.85546875" style="1" customWidth="1"/>
    <col min="8204" max="8204" width="12" style="1" customWidth="1"/>
    <col min="8205" max="8205" width="10.85546875" style="1" customWidth="1"/>
    <col min="8206" max="8206" width="15.140625" style="1" customWidth="1"/>
    <col min="8207" max="8207" width="13.5703125" style="1" bestFit="1" customWidth="1"/>
    <col min="8208" max="8438" width="11.42578125" style="1"/>
    <col min="8439" max="8439" width="6.28515625" style="1" customWidth="1"/>
    <col min="8440" max="8440" width="16.140625" style="1" customWidth="1"/>
    <col min="8441" max="8441" width="18.85546875" style="1" customWidth="1"/>
    <col min="8442" max="8442" width="9.42578125" style="1" customWidth="1"/>
    <col min="8443" max="8443" width="18.140625" style="1" customWidth="1"/>
    <col min="8444" max="8444" width="18.28515625" style="1" customWidth="1"/>
    <col min="8445" max="8445" width="24.85546875" style="1" customWidth="1"/>
    <col min="8446" max="8446" width="14.28515625" style="1" customWidth="1"/>
    <col min="8447" max="8447" width="15.140625" style="1" customWidth="1"/>
    <col min="8448" max="8448" width="29.7109375" style="1" customWidth="1"/>
    <col min="8449" max="8449" width="7.28515625" style="1" customWidth="1"/>
    <col min="8450" max="8450" width="7.140625" style="1" customWidth="1"/>
    <col min="8451" max="8451" width="7" style="1" customWidth="1"/>
    <col min="8452" max="8452" width="0" style="1" hidden="1" customWidth="1"/>
    <col min="8453" max="8454" width="10" style="1" customWidth="1"/>
    <col min="8455" max="8455" width="11.28515625" style="1" customWidth="1"/>
    <col min="8456" max="8456" width="0" style="1" hidden="1" customWidth="1"/>
    <col min="8457" max="8457" width="11.28515625" style="1" customWidth="1"/>
    <col min="8458" max="8458" width="8.42578125" style="1" customWidth="1"/>
    <col min="8459" max="8459" width="9.85546875" style="1" customWidth="1"/>
    <col min="8460" max="8460" width="12" style="1" customWidth="1"/>
    <col min="8461" max="8461" width="10.85546875" style="1" customWidth="1"/>
    <col min="8462" max="8462" width="15.140625" style="1" customWidth="1"/>
    <col min="8463" max="8463" width="13.5703125" style="1" bestFit="1" customWidth="1"/>
    <col min="8464" max="8694" width="11.42578125" style="1"/>
    <col min="8695" max="8695" width="6.28515625" style="1" customWidth="1"/>
    <col min="8696" max="8696" width="16.140625" style="1" customWidth="1"/>
    <col min="8697" max="8697" width="18.85546875" style="1" customWidth="1"/>
    <col min="8698" max="8698" width="9.42578125" style="1" customWidth="1"/>
    <col min="8699" max="8699" width="18.140625" style="1" customWidth="1"/>
    <col min="8700" max="8700" width="18.28515625" style="1" customWidth="1"/>
    <col min="8701" max="8701" width="24.85546875" style="1" customWidth="1"/>
    <col min="8702" max="8702" width="14.28515625" style="1" customWidth="1"/>
    <col min="8703" max="8703" width="15.140625" style="1" customWidth="1"/>
    <col min="8704" max="8704" width="29.7109375" style="1" customWidth="1"/>
    <col min="8705" max="8705" width="7.28515625" style="1" customWidth="1"/>
    <col min="8706" max="8706" width="7.140625" style="1" customWidth="1"/>
    <col min="8707" max="8707" width="7" style="1" customWidth="1"/>
    <col min="8708" max="8708" width="0" style="1" hidden="1" customWidth="1"/>
    <col min="8709" max="8710" width="10" style="1" customWidth="1"/>
    <col min="8711" max="8711" width="11.28515625" style="1" customWidth="1"/>
    <col min="8712" max="8712" width="0" style="1" hidden="1" customWidth="1"/>
    <col min="8713" max="8713" width="11.28515625" style="1" customWidth="1"/>
    <col min="8714" max="8714" width="8.42578125" style="1" customWidth="1"/>
    <col min="8715" max="8715" width="9.85546875" style="1" customWidth="1"/>
    <col min="8716" max="8716" width="12" style="1" customWidth="1"/>
    <col min="8717" max="8717" width="10.85546875" style="1" customWidth="1"/>
    <col min="8718" max="8718" width="15.140625" style="1" customWidth="1"/>
    <col min="8719" max="8719" width="13.5703125" style="1" bestFit="1" customWidth="1"/>
    <col min="8720" max="8950" width="11.42578125" style="1"/>
    <col min="8951" max="8951" width="6.28515625" style="1" customWidth="1"/>
    <col min="8952" max="8952" width="16.140625" style="1" customWidth="1"/>
    <col min="8953" max="8953" width="18.85546875" style="1" customWidth="1"/>
    <col min="8954" max="8954" width="9.42578125" style="1" customWidth="1"/>
    <col min="8955" max="8955" width="18.140625" style="1" customWidth="1"/>
    <col min="8956" max="8956" width="18.28515625" style="1" customWidth="1"/>
    <col min="8957" max="8957" width="24.85546875" style="1" customWidth="1"/>
    <col min="8958" max="8958" width="14.28515625" style="1" customWidth="1"/>
    <col min="8959" max="8959" width="15.140625" style="1" customWidth="1"/>
    <col min="8960" max="8960" width="29.7109375" style="1" customWidth="1"/>
    <col min="8961" max="8961" width="7.28515625" style="1" customWidth="1"/>
    <col min="8962" max="8962" width="7.140625" style="1" customWidth="1"/>
    <col min="8963" max="8963" width="7" style="1" customWidth="1"/>
    <col min="8964" max="8964" width="0" style="1" hidden="1" customWidth="1"/>
    <col min="8965" max="8966" width="10" style="1" customWidth="1"/>
    <col min="8967" max="8967" width="11.28515625" style="1" customWidth="1"/>
    <col min="8968" max="8968" width="0" style="1" hidden="1" customWidth="1"/>
    <col min="8969" max="8969" width="11.28515625" style="1" customWidth="1"/>
    <col min="8970" max="8970" width="8.42578125" style="1" customWidth="1"/>
    <col min="8971" max="8971" width="9.85546875" style="1" customWidth="1"/>
    <col min="8972" max="8972" width="12" style="1" customWidth="1"/>
    <col min="8973" max="8973" width="10.85546875" style="1" customWidth="1"/>
    <col min="8974" max="8974" width="15.140625" style="1" customWidth="1"/>
    <col min="8975" max="8975" width="13.5703125" style="1" bestFit="1" customWidth="1"/>
    <col min="8976" max="9206" width="11.42578125" style="1"/>
    <col min="9207" max="9207" width="6.28515625" style="1" customWidth="1"/>
    <col min="9208" max="9208" width="16.140625" style="1" customWidth="1"/>
    <col min="9209" max="9209" width="18.85546875" style="1" customWidth="1"/>
    <col min="9210" max="9210" width="9.42578125" style="1" customWidth="1"/>
    <col min="9211" max="9211" width="18.140625" style="1" customWidth="1"/>
    <col min="9212" max="9212" width="18.28515625" style="1" customWidth="1"/>
    <col min="9213" max="9213" width="24.85546875" style="1" customWidth="1"/>
    <col min="9214" max="9214" width="14.28515625" style="1" customWidth="1"/>
    <col min="9215" max="9215" width="15.140625" style="1" customWidth="1"/>
    <col min="9216" max="9216" width="29.7109375" style="1" customWidth="1"/>
    <col min="9217" max="9217" width="7.28515625" style="1" customWidth="1"/>
    <col min="9218" max="9218" width="7.140625" style="1" customWidth="1"/>
    <col min="9219" max="9219" width="7" style="1" customWidth="1"/>
    <col min="9220" max="9220" width="0" style="1" hidden="1" customWidth="1"/>
    <col min="9221" max="9222" width="10" style="1" customWidth="1"/>
    <col min="9223" max="9223" width="11.28515625" style="1" customWidth="1"/>
    <col min="9224" max="9224" width="0" style="1" hidden="1" customWidth="1"/>
    <col min="9225" max="9225" width="11.28515625" style="1" customWidth="1"/>
    <col min="9226" max="9226" width="8.42578125" style="1" customWidth="1"/>
    <col min="9227" max="9227" width="9.85546875" style="1" customWidth="1"/>
    <col min="9228" max="9228" width="12" style="1" customWidth="1"/>
    <col min="9229" max="9229" width="10.85546875" style="1" customWidth="1"/>
    <col min="9230" max="9230" width="15.140625" style="1" customWidth="1"/>
    <col min="9231" max="9231" width="13.5703125" style="1" bestFit="1" customWidth="1"/>
    <col min="9232" max="9462" width="11.42578125" style="1"/>
    <col min="9463" max="9463" width="6.28515625" style="1" customWidth="1"/>
    <col min="9464" max="9464" width="16.140625" style="1" customWidth="1"/>
    <col min="9465" max="9465" width="18.85546875" style="1" customWidth="1"/>
    <col min="9466" max="9466" width="9.42578125" style="1" customWidth="1"/>
    <col min="9467" max="9467" width="18.140625" style="1" customWidth="1"/>
    <col min="9468" max="9468" width="18.28515625" style="1" customWidth="1"/>
    <col min="9469" max="9469" width="24.85546875" style="1" customWidth="1"/>
    <col min="9470" max="9470" width="14.28515625" style="1" customWidth="1"/>
    <col min="9471" max="9471" width="15.140625" style="1" customWidth="1"/>
    <col min="9472" max="9472" width="29.7109375" style="1" customWidth="1"/>
    <col min="9473" max="9473" width="7.28515625" style="1" customWidth="1"/>
    <col min="9474" max="9474" width="7.140625" style="1" customWidth="1"/>
    <col min="9475" max="9475" width="7" style="1" customWidth="1"/>
    <col min="9476" max="9476" width="0" style="1" hidden="1" customWidth="1"/>
    <col min="9477" max="9478" width="10" style="1" customWidth="1"/>
    <col min="9479" max="9479" width="11.28515625" style="1" customWidth="1"/>
    <col min="9480" max="9480" width="0" style="1" hidden="1" customWidth="1"/>
    <col min="9481" max="9481" width="11.28515625" style="1" customWidth="1"/>
    <col min="9482" max="9482" width="8.42578125" style="1" customWidth="1"/>
    <col min="9483" max="9483" width="9.85546875" style="1" customWidth="1"/>
    <col min="9484" max="9484" width="12" style="1" customWidth="1"/>
    <col min="9485" max="9485" width="10.85546875" style="1" customWidth="1"/>
    <col min="9486" max="9486" width="15.140625" style="1" customWidth="1"/>
    <col min="9487" max="9487" width="13.5703125" style="1" bestFit="1" customWidth="1"/>
    <col min="9488" max="9718" width="11.42578125" style="1"/>
    <col min="9719" max="9719" width="6.28515625" style="1" customWidth="1"/>
    <col min="9720" max="9720" width="16.140625" style="1" customWidth="1"/>
    <col min="9721" max="9721" width="18.85546875" style="1" customWidth="1"/>
    <col min="9722" max="9722" width="9.42578125" style="1" customWidth="1"/>
    <col min="9723" max="9723" width="18.140625" style="1" customWidth="1"/>
    <col min="9724" max="9724" width="18.28515625" style="1" customWidth="1"/>
    <col min="9725" max="9725" width="24.85546875" style="1" customWidth="1"/>
    <col min="9726" max="9726" width="14.28515625" style="1" customWidth="1"/>
    <col min="9727" max="9727" width="15.140625" style="1" customWidth="1"/>
    <col min="9728" max="9728" width="29.7109375" style="1" customWidth="1"/>
    <col min="9729" max="9729" width="7.28515625" style="1" customWidth="1"/>
    <col min="9730" max="9730" width="7.140625" style="1" customWidth="1"/>
    <col min="9731" max="9731" width="7" style="1" customWidth="1"/>
    <col min="9732" max="9732" width="0" style="1" hidden="1" customWidth="1"/>
    <col min="9733" max="9734" width="10" style="1" customWidth="1"/>
    <col min="9735" max="9735" width="11.28515625" style="1" customWidth="1"/>
    <col min="9736" max="9736" width="0" style="1" hidden="1" customWidth="1"/>
    <col min="9737" max="9737" width="11.28515625" style="1" customWidth="1"/>
    <col min="9738" max="9738" width="8.42578125" style="1" customWidth="1"/>
    <col min="9739" max="9739" width="9.85546875" style="1" customWidth="1"/>
    <col min="9740" max="9740" width="12" style="1" customWidth="1"/>
    <col min="9741" max="9741" width="10.85546875" style="1" customWidth="1"/>
    <col min="9742" max="9742" width="15.140625" style="1" customWidth="1"/>
    <col min="9743" max="9743" width="13.5703125" style="1" bestFit="1" customWidth="1"/>
    <col min="9744" max="9974" width="11.42578125" style="1"/>
    <col min="9975" max="9975" width="6.28515625" style="1" customWidth="1"/>
    <col min="9976" max="9976" width="16.140625" style="1" customWidth="1"/>
    <col min="9977" max="9977" width="18.85546875" style="1" customWidth="1"/>
    <col min="9978" max="9978" width="9.42578125" style="1" customWidth="1"/>
    <col min="9979" max="9979" width="18.140625" style="1" customWidth="1"/>
    <col min="9980" max="9980" width="18.28515625" style="1" customWidth="1"/>
    <col min="9981" max="9981" width="24.85546875" style="1" customWidth="1"/>
    <col min="9982" max="9982" width="14.28515625" style="1" customWidth="1"/>
    <col min="9983" max="9983" width="15.140625" style="1" customWidth="1"/>
    <col min="9984" max="9984" width="29.7109375" style="1" customWidth="1"/>
    <col min="9985" max="9985" width="7.28515625" style="1" customWidth="1"/>
    <col min="9986" max="9986" width="7.140625" style="1" customWidth="1"/>
    <col min="9987" max="9987" width="7" style="1" customWidth="1"/>
    <col min="9988" max="9988" width="0" style="1" hidden="1" customWidth="1"/>
    <col min="9989" max="9990" width="10" style="1" customWidth="1"/>
    <col min="9991" max="9991" width="11.28515625" style="1" customWidth="1"/>
    <col min="9992" max="9992" width="0" style="1" hidden="1" customWidth="1"/>
    <col min="9993" max="9993" width="11.28515625" style="1" customWidth="1"/>
    <col min="9994" max="9994" width="8.42578125" style="1" customWidth="1"/>
    <col min="9995" max="9995" width="9.85546875" style="1" customWidth="1"/>
    <col min="9996" max="9996" width="12" style="1" customWidth="1"/>
    <col min="9997" max="9997" width="10.85546875" style="1" customWidth="1"/>
    <col min="9998" max="9998" width="15.140625" style="1" customWidth="1"/>
    <col min="9999" max="9999" width="13.5703125" style="1" bestFit="1" customWidth="1"/>
    <col min="10000" max="10230" width="11.42578125" style="1"/>
    <col min="10231" max="10231" width="6.28515625" style="1" customWidth="1"/>
    <col min="10232" max="10232" width="16.140625" style="1" customWidth="1"/>
    <col min="10233" max="10233" width="18.85546875" style="1" customWidth="1"/>
    <col min="10234" max="10234" width="9.42578125" style="1" customWidth="1"/>
    <col min="10235" max="10235" width="18.140625" style="1" customWidth="1"/>
    <col min="10236" max="10236" width="18.28515625" style="1" customWidth="1"/>
    <col min="10237" max="10237" width="24.85546875" style="1" customWidth="1"/>
    <col min="10238" max="10238" width="14.28515625" style="1" customWidth="1"/>
    <col min="10239" max="10239" width="15.140625" style="1" customWidth="1"/>
    <col min="10240" max="10240" width="29.7109375" style="1" customWidth="1"/>
    <col min="10241" max="10241" width="7.28515625" style="1" customWidth="1"/>
    <col min="10242" max="10242" width="7.140625" style="1" customWidth="1"/>
    <col min="10243" max="10243" width="7" style="1" customWidth="1"/>
    <col min="10244" max="10244" width="0" style="1" hidden="1" customWidth="1"/>
    <col min="10245" max="10246" width="10" style="1" customWidth="1"/>
    <col min="10247" max="10247" width="11.28515625" style="1" customWidth="1"/>
    <col min="10248" max="10248" width="0" style="1" hidden="1" customWidth="1"/>
    <col min="10249" max="10249" width="11.28515625" style="1" customWidth="1"/>
    <col min="10250" max="10250" width="8.42578125" style="1" customWidth="1"/>
    <col min="10251" max="10251" width="9.85546875" style="1" customWidth="1"/>
    <col min="10252" max="10252" width="12" style="1" customWidth="1"/>
    <col min="10253" max="10253" width="10.85546875" style="1" customWidth="1"/>
    <col min="10254" max="10254" width="15.140625" style="1" customWidth="1"/>
    <col min="10255" max="10255" width="13.5703125" style="1" bestFit="1" customWidth="1"/>
    <col min="10256" max="10486" width="11.42578125" style="1"/>
    <col min="10487" max="10487" width="6.28515625" style="1" customWidth="1"/>
    <col min="10488" max="10488" width="16.140625" style="1" customWidth="1"/>
    <col min="10489" max="10489" width="18.85546875" style="1" customWidth="1"/>
    <col min="10490" max="10490" width="9.42578125" style="1" customWidth="1"/>
    <col min="10491" max="10491" width="18.140625" style="1" customWidth="1"/>
    <col min="10492" max="10492" width="18.28515625" style="1" customWidth="1"/>
    <col min="10493" max="10493" width="24.85546875" style="1" customWidth="1"/>
    <col min="10494" max="10494" width="14.28515625" style="1" customWidth="1"/>
    <col min="10495" max="10495" width="15.140625" style="1" customWidth="1"/>
    <col min="10496" max="10496" width="29.7109375" style="1" customWidth="1"/>
    <col min="10497" max="10497" width="7.28515625" style="1" customWidth="1"/>
    <col min="10498" max="10498" width="7.140625" style="1" customWidth="1"/>
    <col min="10499" max="10499" width="7" style="1" customWidth="1"/>
    <col min="10500" max="10500" width="0" style="1" hidden="1" customWidth="1"/>
    <col min="10501" max="10502" width="10" style="1" customWidth="1"/>
    <col min="10503" max="10503" width="11.28515625" style="1" customWidth="1"/>
    <col min="10504" max="10504" width="0" style="1" hidden="1" customWidth="1"/>
    <col min="10505" max="10505" width="11.28515625" style="1" customWidth="1"/>
    <col min="10506" max="10506" width="8.42578125" style="1" customWidth="1"/>
    <col min="10507" max="10507" width="9.85546875" style="1" customWidth="1"/>
    <col min="10508" max="10508" width="12" style="1" customWidth="1"/>
    <col min="10509" max="10509" width="10.85546875" style="1" customWidth="1"/>
    <col min="10510" max="10510" width="15.140625" style="1" customWidth="1"/>
    <col min="10511" max="10511" width="13.5703125" style="1" bestFit="1" customWidth="1"/>
    <col min="10512" max="10742" width="11.42578125" style="1"/>
    <col min="10743" max="10743" width="6.28515625" style="1" customWidth="1"/>
    <col min="10744" max="10744" width="16.140625" style="1" customWidth="1"/>
    <col min="10745" max="10745" width="18.85546875" style="1" customWidth="1"/>
    <col min="10746" max="10746" width="9.42578125" style="1" customWidth="1"/>
    <col min="10747" max="10747" width="18.140625" style="1" customWidth="1"/>
    <col min="10748" max="10748" width="18.28515625" style="1" customWidth="1"/>
    <col min="10749" max="10749" width="24.85546875" style="1" customWidth="1"/>
    <col min="10750" max="10750" width="14.28515625" style="1" customWidth="1"/>
    <col min="10751" max="10751" width="15.140625" style="1" customWidth="1"/>
    <col min="10752" max="10752" width="29.7109375" style="1" customWidth="1"/>
    <col min="10753" max="10753" width="7.28515625" style="1" customWidth="1"/>
    <col min="10754" max="10754" width="7.140625" style="1" customWidth="1"/>
    <col min="10755" max="10755" width="7" style="1" customWidth="1"/>
    <col min="10756" max="10756" width="0" style="1" hidden="1" customWidth="1"/>
    <col min="10757" max="10758" width="10" style="1" customWidth="1"/>
    <col min="10759" max="10759" width="11.28515625" style="1" customWidth="1"/>
    <col min="10760" max="10760" width="0" style="1" hidden="1" customWidth="1"/>
    <col min="10761" max="10761" width="11.28515625" style="1" customWidth="1"/>
    <col min="10762" max="10762" width="8.42578125" style="1" customWidth="1"/>
    <col min="10763" max="10763" width="9.85546875" style="1" customWidth="1"/>
    <col min="10764" max="10764" width="12" style="1" customWidth="1"/>
    <col min="10765" max="10765" width="10.85546875" style="1" customWidth="1"/>
    <col min="10766" max="10766" width="15.140625" style="1" customWidth="1"/>
    <col min="10767" max="10767" width="13.5703125" style="1" bestFit="1" customWidth="1"/>
    <col min="10768" max="10998" width="11.42578125" style="1"/>
    <col min="10999" max="10999" width="6.28515625" style="1" customWidth="1"/>
    <col min="11000" max="11000" width="16.140625" style="1" customWidth="1"/>
    <col min="11001" max="11001" width="18.85546875" style="1" customWidth="1"/>
    <col min="11002" max="11002" width="9.42578125" style="1" customWidth="1"/>
    <col min="11003" max="11003" width="18.140625" style="1" customWidth="1"/>
    <col min="11004" max="11004" width="18.28515625" style="1" customWidth="1"/>
    <col min="11005" max="11005" width="24.85546875" style="1" customWidth="1"/>
    <col min="11006" max="11006" width="14.28515625" style="1" customWidth="1"/>
    <col min="11007" max="11007" width="15.140625" style="1" customWidth="1"/>
    <col min="11008" max="11008" width="29.7109375" style="1" customWidth="1"/>
    <col min="11009" max="11009" width="7.28515625" style="1" customWidth="1"/>
    <col min="11010" max="11010" width="7.140625" style="1" customWidth="1"/>
    <col min="11011" max="11011" width="7" style="1" customWidth="1"/>
    <col min="11012" max="11012" width="0" style="1" hidden="1" customWidth="1"/>
    <col min="11013" max="11014" width="10" style="1" customWidth="1"/>
    <col min="11015" max="11015" width="11.28515625" style="1" customWidth="1"/>
    <col min="11016" max="11016" width="0" style="1" hidden="1" customWidth="1"/>
    <col min="11017" max="11017" width="11.28515625" style="1" customWidth="1"/>
    <col min="11018" max="11018" width="8.42578125" style="1" customWidth="1"/>
    <col min="11019" max="11019" width="9.85546875" style="1" customWidth="1"/>
    <col min="11020" max="11020" width="12" style="1" customWidth="1"/>
    <col min="11021" max="11021" width="10.85546875" style="1" customWidth="1"/>
    <col min="11022" max="11022" width="15.140625" style="1" customWidth="1"/>
    <col min="11023" max="11023" width="13.5703125" style="1" bestFit="1" customWidth="1"/>
    <col min="11024" max="11254" width="11.42578125" style="1"/>
    <col min="11255" max="11255" width="6.28515625" style="1" customWidth="1"/>
    <col min="11256" max="11256" width="16.140625" style="1" customWidth="1"/>
    <col min="11257" max="11257" width="18.85546875" style="1" customWidth="1"/>
    <col min="11258" max="11258" width="9.42578125" style="1" customWidth="1"/>
    <col min="11259" max="11259" width="18.140625" style="1" customWidth="1"/>
    <col min="11260" max="11260" width="18.28515625" style="1" customWidth="1"/>
    <col min="11261" max="11261" width="24.85546875" style="1" customWidth="1"/>
    <col min="11262" max="11262" width="14.28515625" style="1" customWidth="1"/>
    <col min="11263" max="11263" width="15.140625" style="1" customWidth="1"/>
    <col min="11264" max="11264" width="29.7109375" style="1" customWidth="1"/>
    <col min="11265" max="11265" width="7.28515625" style="1" customWidth="1"/>
    <col min="11266" max="11266" width="7.140625" style="1" customWidth="1"/>
    <col min="11267" max="11267" width="7" style="1" customWidth="1"/>
    <col min="11268" max="11268" width="0" style="1" hidden="1" customWidth="1"/>
    <col min="11269" max="11270" width="10" style="1" customWidth="1"/>
    <col min="11271" max="11271" width="11.28515625" style="1" customWidth="1"/>
    <col min="11272" max="11272" width="0" style="1" hidden="1" customWidth="1"/>
    <col min="11273" max="11273" width="11.28515625" style="1" customWidth="1"/>
    <col min="11274" max="11274" width="8.42578125" style="1" customWidth="1"/>
    <col min="11275" max="11275" width="9.85546875" style="1" customWidth="1"/>
    <col min="11276" max="11276" width="12" style="1" customWidth="1"/>
    <col min="11277" max="11277" width="10.85546875" style="1" customWidth="1"/>
    <col min="11278" max="11278" width="15.140625" style="1" customWidth="1"/>
    <col min="11279" max="11279" width="13.5703125" style="1" bestFit="1" customWidth="1"/>
    <col min="11280" max="11510" width="11.42578125" style="1"/>
    <col min="11511" max="11511" width="6.28515625" style="1" customWidth="1"/>
    <col min="11512" max="11512" width="16.140625" style="1" customWidth="1"/>
    <col min="11513" max="11513" width="18.85546875" style="1" customWidth="1"/>
    <col min="11514" max="11514" width="9.42578125" style="1" customWidth="1"/>
    <col min="11515" max="11515" width="18.140625" style="1" customWidth="1"/>
    <col min="11516" max="11516" width="18.28515625" style="1" customWidth="1"/>
    <col min="11517" max="11517" width="24.85546875" style="1" customWidth="1"/>
    <col min="11518" max="11518" width="14.28515625" style="1" customWidth="1"/>
    <col min="11519" max="11519" width="15.140625" style="1" customWidth="1"/>
    <col min="11520" max="11520" width="29.7109375" style="1" customWidth="1"/>
    <col min="11521" max="11521" width="7.28515625" style="1" customWidth="1"/>
    <col min="11522" max="11522" width="7.140625" style="1" customWidth="1"/>
    <col min="11523" max="11523" width="7" style="1" customWidth="1"/>
    <col min="11524" max="11524" width="0" style="1" hidden="1" customWidth="1"/>
    <col min="11525" max="11526" width="10" style="1" customWidth="1"/>
    <col min="11527" max="11527" width="11.28515625" style="1" customWidth="1"/>
    <col min="11528" max="11528" width="0" style="1" hidden="1" customWidth="1"/>
    <col min="11529" max="11529" width="11.28515625" style="1" customWidth="1"/>
    <col min="11530" max="11530" width="8.42578125" style="1" customWidth="1"/>
    <col min="11531" max="11531" width="9.85546875" style="1" customWidth="1"/>
    <col min="11532" max="11532" width="12" style="1" customWidth="1"/>
    <col min="11533" max="11533" width="10.85546875" style="1" customWidth="1"/>
    <col min="11534" max="11534" width="15.140625" style="1" customWidth="1"/>
    <col min="11535" max="11535" width="13.5703125" style="1" bestFit="1" customWidth="1"/>
    <col min="11536" max="11766" width="11.42578125" style="1"/>
    <col min="11767" max="11767" width="6.28515625" style="1" customWidth="1"/>
    <col min="11768" max="11768" width="16.140625" style="1" customWidth="1"/>
    <col min="11769" max="11769" width="18.85546875" style="1" customWidth="1"/>
    <col min="11770" max="11770" width="9.42578125" style="1" customWidth="1"/>
    <col min="11771" max="11771" width="18.140625" style="1" customWidth="1"/>
    <col min="11772" max="11772" width="18.28515625" style="1" customWidth="1"/>
    <col min="11773" max="11773" width="24.85546875" style="1" customWidth="1"/>
    <col min="11774" max="11774" width="14.28515625" style="1" customWidth="1"/>
    <col min="11775" max="11775" width="15.140625" style="1" customWidth="1"/>
    <col min="11776" max="11776" width="29.7109375" style="1" customWidth="1"/>
    <col min="11777" max="11777" width="7.28515625" style="1" customWidth="1"/>
    <col min="11778" max="11778" width="7.140625" style="1" customWidth="1"/>
    <col min="11779" max="11779" width="7" style="1" customWidth="1"/>
    <col min="11780" max="11780" width="0" style="1" hidden="1" customWidth="1"/>
    <col min="11781" max="11782" width="10" style="1" customWidth="1"/>
    <col min="11783" max="11783" width="11.28515625" style="1" customWidth="1"/>
    <col min="11784" max="11784" width="0" style="1" hidden="1" customWidth="1"/>
    <col min="11785" max="11785" width="11.28515625" style="1" customWidth="1"/>
    <col min="11786" max="11786" width="8.42578125" style="1" customWidth="1"/>
    <col min="11787" max="11787" width="9.85546875" style="1" customWidth="1"/>
    <col min="11788" max="11788" width="12" style="1" customWidth="1"/>
    <col min="11789" max="11789" width="10.85546875" style="1" customWidth="1"/>
    <col min="11790" max="11790" width="15.140625" style="1" customWidth="1"/>
    <col min="11791" max="11791" width="13.5703125" style="1" bestFit="1" customWidth="1"/>
    <col min="11792" max="12022" width="11.42578125" style="1"/>
    <col min="12023" max="12023" width="6.28515625" style="1" customWidth="1"/>
    <col min="12024" max="12024" width="16.140625" style="1" customWidth="1"/>
    <col min="12025" max="12025" width="18.85546875" style="1" customWidth="1"/>
    <col min="12026" max="12026" width="9.42578125" style="1" customWidth="1"/>
    <col min="12027" max="12027" width="18.140625" style="1" customWidth="1"/>
    <col min="12028" max="12028" width="18.28515625" style="1" customWidth="1"/>
    <col min="12029" max="12029" width="24.85546875" style="1" customWidth="1"/>
    <col min="12030" max="12030" width="14.28515625" style="1" customWidth="1"/>
    <col min="12031" max="12031" width="15.140625" style="1" customWidth="1"/>
    <col min="12032" max="12032" width="29.7109375" style="1" customWidth="1"/>
    <col min="12033" max="12033" width="7.28515625" style="1" customWidth="1"/>
    <col min="12034" max="12034" width="7.140625" style="1" customWidth="1"/>
    <col min="12035" max="12035" width="7" style="1" customWidth="1"/>
    <col min="12036" max="12036" width="0" style="1" hidden="1" customWidth="1"/>
    <col min="12037" max="12038" width="10" style="1" customWidth="1"/>
    <col min="12039" max="12039" width="11.28515625" style="1" customWidth="1"/>
    <col min="12040" max="12040" width="0" style="1" hidden="1" customWidth="1"/>
    <col min="12041" max="12041" width="11.28515625" style="1" customWidth="1"/>
    <col min="12042" max="12042" width="8.42578125" style="1" customWidth="1"/>
    <col min="12043" max="12043" width="9.85546875" style="1" customWidth="1"/>
    <col min="12044" max="12044" width="12" style="1" customWidth="1"/>
    <col min="12045" max="12045" width="10.85546875" style="1" customWidth="1"/>
    <col min="12046" max="12046" width="15.140625" style="1" customWidth="1"/>
    <col min="12047" max="12047" width="13.5703125" style="1" bestFit="1" customWidth="1"/>
    <col min="12048" max="12278" width="11.42578125" style="1"/>
    <col min="12279" max="12279" width="6.28515625" style="1" customWidth="1"/>
    <col min="12280" max="12280" width="16.140625" style="1" customWidth="1"/>
    <col min="12281" max="12281" width="18.85546875" style="1" customWidth="1"/>
    <col min="12282" max="12282" width="9.42578125" style="1" customWidth="1"/>
    <col min="12283" max="12283" width="18.140625" style="1" customWidth="1"/>
    <col min="12284" max="12284" width="18.28515625" style="1" customWidth="1"/>
    <col min="12285" max="12285" width="24.85546875" style="1" customWidth="1"/>
    <col min="12286" max="12286" width="14.28515625" style="1" customWidth="1"/>
    <col min="12287" max="12287" width="15.140625" style="1" customWidth="1"/>
    <col min="12288" max="12288" width="29.7109375" style="1" customWidth="1"/>
    <col min="12289" max="12289" width="7.28515625" style="1" customWidth="1"/>
    <col min="12290" max="12290" width="7.140625" style="1" customWidth="1"/>
    <col min="12291" max="12291" width="7" style="1" customWidth="1"/>
    <col min="12292" max="12292" width="0" style="1" hidden="1" customWidth="1"/>
    <col min="12293" max="12294" width="10" style="1" customWidth="1"/>
    <col min="12295" max="12295" width="11.28515625" style="1" customWidth="1"/>
    <col min="12296" max="12296" width="0" style="1" hidden="1" customWidth="1"/>
    <col min="12297" max="12297" width="11.28515625" style="1" customWidth="1"/>
    <col min="12298" max="12298" width="8.42578125" style="1" customWidth="1"/>
    <col min="12299" max="12299" width="9.85546875" style="1" customWidth="1"/>
    <col min="12300" max="12300" width="12" style="1" customWidth="1"/>
    <col min="12301" max="12301" width="10.85546875" style="1" customWidth="1"/>
    <col min="12302" max="12302" width="15.140625" style="1" customWidth="1"/>
    <col min="12303" max="12303" width="13.5703125" style="1" bestFit="1" customWidth="1"/>
    <col min="12304" max="12534" width="11.42578125" style="1"/>
    <col min="12535" max="12535" width="6.28515625" style="1" customWidth="1"/>
    <col min="12536" max="12536" width="16.140625" style="1" customWidth="1"/>
    <col min="12537" max="12537" width="18.85546875" style="1" customWidth="1"/>
    <col min="12538" max="12538" width="9.42578125" style="1" customWidth="1"/>
    <col min="12539" max="12539" width="18.140625" style="1" customWidth="1"/>
    <col min="12540" max="12540" width="18.28515625" style="1" customWidth="1"/>
    <col min="12541" max="12541" width="24.85546875" style="1" customWidth="1"/>
    <col min="12542" max="12542" width="14.28515625" style="1" customWidth="1"/>
    <col min="12543" max="12543" width="15.140625" style="1" customWidth="1"/>
    <col min="12544" max="12544" width="29.7109375" style="1" customWidth="1"/>
    <col min="12545" max="12545" width="7.28515625" style="1" customWidth="1"/>
    <col min="12546" max="12546" width="7.140625" style="1" customWidth="1"/>
    <col min="12547" max="12547" width="7" style="1" customWidth="1"/>
    <col min="12548" max="12548" width="0" style="1" hidden="1" customWidth="1"/>
    <col min="12549" max="12550" width="10" style="1" customWidth="1"/>
    <col min="12551" max="12551" width="11.28515625" style="1" customWidth="1"/>
    <col min="12552" max="12552" width="0" style="1" hidden="1" customWidth="1"/>
    <col min="12553" max="12553" width="11.28515625" style="1" customWidth="1"/>
    <col min="12554" max="12554" width="8.42578125" style="1" customWidth="1"/>
    <col min="12555" max="12555" width="9.85546875" style="1" customWidth="1"/>
    <col min="12556" max="12556" width="12" style="1" customWidth="1"/>
    <col min="12557" max="12557" width="10.85546875" style="1" customWidth="1"/>
    <col min="12558" max="12558" width="15.140625" style="1" customWidth="1"/>
    <col min="12559" max="12559" width="13.5703125" style="1" bestFit="1" customWidth="1"/>
    <col min="12560" max="12790" width="11.42578125" style="1"/>
    <col min="12791" max="12791" width="6.28515625" style="1" customWidth="1"/>
    <col min="12792" max="12792" width="16.140625" style="1" customWidth="1"/>
    <col min="12793" max="12793" width="18.85546875" style="1" customWidth="1"/>
    <col min="12794" max="12794" width="9.42578125" style="1" customWidth="1"/>
    <col min="12795" max="12795" width="18.140625" style="1" customWidth="1"/>
    <col min="12796" max="12796" width="18.28515625" style="1" customWidth="1"/>
    <col min="12797" max="12797" width="24.85546875" style="1" customWidth="1"/>
    <col min="12798" max="12798" width="14.28515625" style="1" customWidth="1"/>
    <col min="12799" max="12799" width="15.140625" style="1" customWidth="1"/>
    <col min="12800" max="12800" width="29.7109375" style="1" customWidth="1"/>
    <col min="12801" max="12801" width="7.28515625" style="1" customWidth="1"/>
    <col min="12802" max="12802" width="7.140625" style="1" customWidth="1"/>
    <col min="12803" max="12803" width="7" style="1" customWidth="1"/>
    <col min="12804" max="12804" width="0" style="1" hidden="1" customWidth="1"/>
    <col min="12805" max="12806" width="10" style="1" customWidth="1"/>
    <col min="12807" max="12807" width="11.28515625" style="1" customWidth="1"/>
    <col min="12808" max="12808" width="0" style="1" hidden="1" customWidth="1"/>
    <col min="12809" max="12809" width="11.28515625" style="1" customWidth="1"/>
    <col min="12810" max="12810" width="8.42578125" style="1" customWidth="1"/>
    <col min="12811" max="12811" width="9.85546875" style="1" customWidth="1"/>
    <col min="12812" max="12812" width="12" style="1" customWidth="1"/>
    <col min="12813" max="12813" width="10.85546875" style="1" customWidth="1"/>
    <col min="12814" max="12814" width="15.140625" style="1" customWidth="1"/>
    <col min="12815" max="12815" width="13.5703125" style="1" bestFit="1" customWidth="1"/>
    <col min="12816" max="13046" width="11.42578125" style="1"/>
    <col min="13047" max="13047" width="6.28515625" style="1" customWidth="1"/>
    <col min="13048" max="13048" width="16.140625" style="1" customWidth="1"/>
    <col min="13049" max="13049" width="18.85546875" style="1" customWidth="1"/>
    <col min="13050" max="13050" width="9.42578125" style="1" customWidth="1"/>
    <col min="13051" max="13051" width="18.140625" style="1" customWidth="1"/>
    <col min="13052" max="13052" width="18.28515625" style="1" customWidth="1"/>
    <col min="13053" max="13053" width="24.85546875" style="1" customWidth="1"/>
    <col min="13054" max="13054" width="14.28515625" style="1" customWidth="1"/>
    <col min="13055" max="13055" width="15.140625" style="1" customWidth="1"/>
    <col min="13056" max="13056" width="29.7109375" style="1" customWidth="1"/>
    <col min="13057" max="13057" width="7.28515625" style="1" customWidth="1"/>
    <col min="13058" max="13058" width="7.140625" style="1" customWidth="1"/>
    <col min="13059" max="13059" width="7" style="1" customWidth="1"/>
    <col min="13060" max="13060" width="0" style="1" hidden="1" customWidth="1"/>
    <col min="13061" max="13062" width="10" style="1" customWidth="1"/>
    <col min="13063" max="13063" width="11.28515625" style="1" customWidth="1"/>
    <col min="13064" max="13064" width="0" style="1" hidden="1" customWidth="1"/>
    <col min="13065" max="13065" width="11.28515625" style="1" customWidth="1"/>
    <col min="13066" max="13066" width="8.42578125" style="1" customWidth="1"/>
    <col min="13067" max="13067" width="9.85546875" style="1" customWidth="1"/>
    <col min="13068" max="13068" width="12" style="1" customWidth="1"/>
    <col min="13069" max="13069" width="10.85546875" style="1" customWidth="1"/>
    <col min="13070" max="13070" width="15.140625" style="1" customWidth="1"/>
    <col min="13071" max="13071" width="13.5703125" style="1" bestFit="1" customWidth="1"/>
    <col min="13072" max="13302" width="11.42578125" style="1"/>
    <col min="13303" max="13303" width="6.28515625" style="1" customWidth="1"/>
    <col min="13304" max="13304" width="16.140625" style="1" customWidth="1"/>
    <col min="13305" max="13305" width="18.85546875" style="1" customWidth="1"/>
    <col min="13306" max="13306" width="9.42578125" style="1" customWidth="1"/>
    <col min="13307" max="13307" width="18.140625" style="1" customWidth="1"/>
    <col min="13308" max="13308" width="18.28515625" style="1" customWidth="1"/>
    <col min="13309" max="13309" width="24.85546875" style="1" customWidth="1"/>
    <col min="13310" max="13310" width="14.28515625" style="1" customWidth="1"/>
    <col min="13311" max="13311" width="15.140625" style="1" customWidth="1"/>
    <col min="13312" max="13312" width="29.7109375" style="1" customWidth="1"/>
    <col min="13313" max="13313" width="7.28515625" style="1" customWidth="1"/>
    <col min="13314" max="13314" width="7.140625" style="1" customWidth="1"/>
    <col min="13315" max="13315" width="7" style="1" customWidth="1"/>
    <col min="13316" max="13316" width="0" style="1" hidden="1" customWidth="1"/>
    <col min="13317" max="13318" width="10" style="1" customWidth="1"/>
    <col min="13319" max="13319" width="11.28515625" style="1" customWidth="1"/>
    <col min="13320" max="13320" width="0" style="1" hidden="1" customWidth="1"/>
    <col min="13321" max="13321" width="11.28515625" style="1" customWidth="1"/>
    <col min="13322" max="13322" width="8.42578125" style="1" customWidth="1"/>
    <col min="13323" max="13323" width="9.85546875" style="1" customWidth="1"/>
    <col min="13324" max="13324" width="12" style="1" customWidth="1"/>
    <col min="13325" max="13325" width="10.85546875" style="1" customWidth="1"/>
    <col min="13326" max="13326" width="15.140625" style="1" customWidth="1"/>
    <col min="13327" max="13327" width="13.5703125" style="1" bestFit="1" customWidth="1"/>
    <col min="13328" max="13558" width="11.42578125" style="1"/>
    <col min="13559" max="13559" width="6.28515625" style="1" customWidth="1"/>
    <col min="13560" max="13560" width="16.140625" style="1" customWidth="1"/>
    <col min="13561" max="13561" width="18.85546875" style="1" customWidth="1"/>
    <col min="13562" max="13562" width="9.42578125" style="1" customWidth="1"/>
    <col min="13563" max="13563" width="18.140625" style="1" customWidth="1"/>
    <col min="13564" max="13564" width="18.28515625" style="1" customWidth="1"/>
    <col min="13565" max="13565" width="24.85546875" style="1" customWidth="1"/>
    <col min="13566" max="13566" width="14.28515625" style="1" customWidth="1"/>
    <col min="13567" max="13567" width="15.140625" style="1" customWidth="1"/>
    <col min="13568" max="13568" width="29.7109375" style="1" customWidth="1"/>
    <col min="13569" max="13569" width="7.28515625" style="1" customWidth="1"/>
    <col min="13570" max="13570" width="7.140625" style="1" customWidth="1"/>
    <col min="13571" max="13571" width="7" style="1" customWidth="1"/>
    <col min="13572" max="13572" width="0" style="1" hidden="1" customWidth="1"/>
    <col min="13573" max="13574" width="10" style="1" customWidth="1"/>
    <col min="13575" max="13575" width="11.28515625" style="1" customWidth="1"/>
    <col min="13576" max="13576" width="0" style="1" hidden="1" customWidth="1"/>
    <col min="13577" max="13577" width="11.28515625" style="1" customWidth="1"/>
    <col min="13578" max="13578" width="8.42578125" style="1" customWidth="1"/>
    <col min="13579" max="13579" width="9.85546875" style="1" customWidth="1"/>
    <col min="13580" max="13580" width="12" style="1" customWidth="1"/>
    <col min="13581" max="13581" width="10.85546875" style="1" customWidth="1"/>
    <col min="13582" max="13582" width="15.140625" style="1" customWidth="1"/>
    <col min="13583" max="13583" width="13.5703125" style="1" bestFit="1" customWidth="1"/>
    <col min="13584" max="13814" width="11.42578125" style="1"/>
    <col min="13815" max="13815" width="6.28515625" style="1" customWidth="1"/>
    <col min="13816" max="13816" width="16.140625" style="1" customWidth="1"/>
    <col min="13817" max="13817" width="18.85546875" style="1" customWidth="1"/>
    <col min="13818" max="13818" width="9.42578125" style="1" customWidth="1"/>
    <col min="13819" max="13819" width="18.140625" style="1" customWidth="1"/>
    <col min="13820" max="13820" width="18.28515625" style="1" customWidth="1"/>
    <col min="13821" max="13821" width="24.85546875" style="1" customWidth="1"/>
    <col min="13822" max="13822" width="14.28515625" style="1" customWidth="1"/>
    <col min="13823" max="13823" width="15.140625" style="1" customWidth="1"/>
    <col min="13824" max="13824" width="29.7109375" style="1" customWidth="1"/>
    <col min="13825" max="13825" width="7.28515625" style="1" customWidth="1"/>
    <col min="13826" max="13826" width="7.140625" style="1" customWidth="1"/>
    <col min="13827" max="13827" width="7" style="1" customWidth="1"/>
    <col min="13828" max="13828" width="0" style="1" hidden="1" customWidth="1"/>
    <col min="13829" max="13830" width="10" style="1" customWidth="1"/>
    <col min="13831" max="13831" width="11.28515625" style="1" customWidth="1"/>
    <col min="13832" max="13832" width="0" style="1" hidden="1" customWidth="1"/>
    <col min="13833" max="13833" width="11.28515625" style="1" customWidth="1"/>
    <col min="13834" max="13834" width="8.42578125" style="1" customWidth="1"/>
    <col min="13835" max="13835" width="9.85546875" style="1" customWidth="1"/>
    <col min="13836" max="13836" width="12" style="1" customWidth="1"/>
    <col min="13837" max="13837" width="10.85546875" style="1" customWidth="1"/>
    <col min="13838" max="13838" width="15.140625" style="1" customWidth="1"/>
    <col min="13839" max="13839" width="13.5703125" style="1" bestFit="1" customWidth="1"/>
    <col min="13840" max="14070" width="11.42578125" style="1"/>
    <col min="14071" max="14071" width="6.28515625" style="1" customWidth="1"/>
    <col min="14072" max="14072" width="16.140625" style="1" customWidth="1"/>
    <col min="14073" max="14073" width="18.85546875" style="1" customWidth="1"/>
    <col min="14074" max="14074" width="9.42578125" style="1" customWidth="1"/>
    <col min="14075" max="14075" width="18.140625" style="1" customWidth="1"/>
    <col min="14076" max="14076" width="18.28515625" style="1" customWidth="1"/>
    <col min="14077" max="14077" width="24.85546875" style="1" customWidth="1"/>
    <col min="14078" max="14078" width="14.28515625" style="1" customWidth="1"/>
    <col min="14079" max="14079" width="15.140625" style="1" customWidth="1"/>
    <col min="14080" max="14080" width="29.7109375" style="1" customWidth="1"/>
    <col min="14081" max="14081" width="7.28515625" style="1" customWidth="1"/>
    <col min="14082" max="14082" width="7.140625" style="1" customWidth="1"/>
    <col min="14083" max="14083" width="7" style="1" customWidth="1"/>
    <col min="14084" max="14084" width="0" style="1" hidden="1" customWidth="1"/>
    <col min="14085" max="14086" width="10" style="1" customWidth="1"/>
    <col min="14087" max="14087" width="11.28515625" style="1" customWidth="1"/>
    <col min="14088" max="14088" width="0" style="1" hidden="1" customWidth="1"/>
    <col min="14089" max="14089" width="11.28515625" style="1" customWidth="1"/>
    <col min="14090" max="14090" width="8.42578125" style="1" customWidth="1"/>
    <col min="14091" max="14091" width="9.85546875" style="1" customWidth="1"/>
    <col min="14092" max="14092" width="12" style="1" customWidth="1"/>
    <col min="14093" max="14093" width="10.85546875" style="1" customWidth="1"/>
    <col min="14094" max="14094" width="15.140625" style="1" customWidth="1"/>
    <col min="14095" max="14095" width="13.5703125" style="1" bestFit="1" customWidth="1"/>
    <col min="14096" max="14326" width="11.42578125" style="1"/>
    <col min="14327" max="14327" width="6.28515625" style="1" customWidth="1"/>
    <col min="14328" max="14328" width="16.140625" style="1" customWidth="1"/>
    <col min="14329" max="14329" width="18.85546875" style="1" customWidth="1"/>
    <col min="14330" max="14330" width="9.42578125" style="1" customWidth="1"/>
    <col min="14331" max="14331" width="18.140625" style="1" customWidth="1"/>
    <col min="14332" max="14332" width="18.28515625" style="1" customWidth="1"/>
    <col min="14333" max="14333" width="24.85546875" style="1" customWidth="1"/>
    <col min="14334" max="14334" width="14.28515625" style="1" customWidth="1"/>
    <col min="14335" max="14335" width="15.140625" style="1" customWidth="1"/>
    <col min="14336" max="14336" width="29.7109375" style="1" customWidth="1"/>
    <col min="14337" max="14337" width="7.28515625" style="1" customWidth="1"/>
    <col min="14338" max="14338" width="7.140625" style="1" customWidth="1"/>
    <col min="14339" max="14339" width="7" style="1" customWidth="1"/>
    <col min="14340" max="14340" width="0" style="1" hidden="1" customWidth="1"/>
    <col min="14341" max="14342" width="10" style="1" customWidth="1"/>
    <col min="14343" max="14343" width="11.28515625" style="1" customWidth="1"/>
    <col min="14344" max="14344" width="0" style="1" hidden="1" customWidth="1"/>
    <col min="14345" max="14345" width="11.28515625" style="1" customWidth="1"/>
    <col min="14346" max="14346" width="8.42578125" style="1" customWidth="1"/>
    <col min="14347" max="14347" width="9.85546875" style="1" customWidth="1"/>
    <col min="14348" max="14348" width="12" style="1" customWidth="1"/>
    <col min="14349" max="14349" width="10.85546875" style="1" customWidth="1"/>
    <col min="14350" max="14350" width="15.140625" style="1" customWidth="1"/>
    <col min="14351" max="14351" width="13.5703125" style="1" bestFit="1" customWidth="1"/>
    <col min="14352" max="14582" width="11.42578125" style="1"/>
    <col min="14583" max="14583" width="6.28515625" style="1" customWidth="1"/>
    <col min="14584" max="14584" width="16.140625" style="1" customWidth="1"/>
    <col min="14585" max="14585" width="18.85546875" style="1" customWidth="1"/>
    <col min="14586" max="14586" width="9.42578125" style="1" customWidth="1"/>
    <col min="14587" max="14587" width="18.140625" style="1" customWidth="1"/>
    <col min="14588" max="14588" width="18.28515625" style="1" customWidth="1"/>
    <col min="14589" max="14589" width="24.85546875" style="1" customWidth="1"/>
    <col min="14590" max="14590" width="14.28515625" style="1" customWidth="1"/>
    <col min="14591" max="14591" width="15.140625" style="1" customWidth="1"/>
    <col min="14592" max="14592" width="29.7109375" style="1" customWidth="1"/>
    <col min="14593" max="14593" width="7.28515625" style="1" customWidth="1"/>
    <col min="14594" max="14594" width="7.140625" style="1" customWidth="1"/>
    <col min="14595" max="14595" width="7" style="1" customWidth="1"/>
    <col min="14596" max="14596" width="0" style="1" hidden="1" customWidth="1"/>
    <col min="14597" max="14598" width="10" style="1" customWidth="1"/>
    <col min="14599" max="14599" width="11.28515625" style="1" customWidth="1"/>
    <col min="14600" max="14600" width="0" style="1" hidden="1" customWidth="1"/>
    <col min="14601" max="14601" width="11.28515625" style="1" customWidth="1"/>
    <col min="14602" max="14602" width="8.42578125" style="1" customWidth="1"/>
    <col min="14603" max="14603" width="9.85546875" style="1" customWidth="1"/>
    <col min="14604" max="14604" width="12" style="1" customWidth="1"/>
    <col min="14605" max="14605" width="10.85546875" style="1" customWidth="1"/>
    <col min="14606" max="14606" width="15.140625" style="1" customWidth="1"/>
    <col min="14607" max="14607" width="13.5703125" style="1" bestFit="1" customWidth="1"/>
    <col min="14608" max="14838" width="11.42578125" style="1"/>
    <col min="14839" max="14839" width="6.28515625" style="1" customWidth="1"/>
    <col min="14840" max="14840" width="16.140625" style="1" customWidth="1"/>
    <col min="14841" max="14841" width="18.85546875" style="1" customWidth="1"/>
    <col min="14842" max="14842" width="9.42578125" style="1" customWidth="1"/>
    <col min="14843" max="14843" width="18.140625" style="1" customWidth="1"/>
    <col min="14844" max="14844" width="18.28515625" style="1" customWidth="1"/>
    <col min="14845" max="14845" width="24.85546875" style="1" customWidth="1"/>
    <col min="14846" max="14846" width="14.28515625" style="1" customWidth="1"/>
    <col min="14847" max="14847" width="15.140625" style="1" customWidth="1"/>
    <col min="14848" max="14848" width="29.7109375" style="1" customWidth="1"/>
    <col min="14849" max="14849" width="7.28515625" style="1" customWidth="1"/>
    <col min="14850" max="14850" width="7.140625" style="1" customWidth="1"/>
    <col min="14851" max="14851" width="7" style="1" customWidth="1"/>
    <col min="14852" max="14852" width="0" style="1" hidden="1" customWidth="1"/>
    <col min="14853" max="14854" width="10" style="1" customWidth="1"/>
    <col min="14855" max="14855" width="11.28515625" style="1" customWidth="1"/>
    <col min="14856" max="14856" width="0" style="1" hidden="1" customWidth="1"/>
    <col min="14857" max="14857" width="11.28515625" style="1" customWidth="1"/>
    <col min="14858" max="14858" width="8.42578125" style="1" customWidth="1"/>
    <col min="14859" max="14859" width="9.85546875" style="1" customWidth="1"/>
    <col min="14860" max="14860" width="12" style="1" customWidth="1"/>
    <col min="14861" max="14861" width="10.85546875" style="1" customWidth="1"/>
    <col min="14862" max="14862" width="15.140625" style="1" customWidth="1"/>
    <col min="14863" max="14863" width="13.5703125" style="1" bestFit="1" customWidth="1"/>
    <col min="14864" max="15094" width="11.42578125" style="1"/>
    <col min="15095" max="15095" width="6.28515625" style="1" customWidth="1"/>
    <col min="15096" max="15096" width="16.140625" style="1" customWidth="1"/>
    <col min="15097" max="15097" width="18.85546875" style="1" customWidth="1"/>
    <col min="15098" max="15098" width="9.42578125" style="1" customWidth="1"/>
    <col min="15099" max="15099" width="18.140625" style="1" customWidth="1"/>
    <col min="15100" max="15100" width="18.28515625" style="1" customWidth="1"/>
    <col min="15101" max="15101" width="24.85546875" style="1" customWidth="1"/>
    <col min="15102" max="15102" width="14.28515625" style="1" customWidth="1"/>
    <col min="15103" max="15103" width="15.140625" style="1" customWidth="1"/>
    <col min="15104" max="15104" width="29.7109375" style="1" customWidth="1"/>
    <col min="15105" max="15105" width="7.28515625" style="1" customWidth="1"/>
    <col min="15106" max="15106" width="7.140625" style="1" customWidth="1"/>
    <col min="15107" max="15107" width="7" style="1" customWidth="1"/>
    <col min="15108" max="15108" width="0" style="1" hidden="1" customWidth="1"/>
    <col min="15109" max="15110" width="10" style="1" customWidth="1"/>
    <col min="15111" max="15111" width="11.28515625" style="1" customWidth="1"/>
    <col min="15112" max="15112" width="0" style="1" hidden="1" customWidth="1"/>
    <col min="15113" max="15113" width="11.28515625" style="1" customWidth="1"/>
    <col min="15114" max="15114" width="8.42578125" style="1" customWidth="1"/>
    <col min="15115" max="15115" width="9.85546875" style="1" customWidth="1"/>
    <col min="15116" max="15116" width="12" style="1" customWidth="1"/>
    <col min="15117" max="15117" width="10.85546875" style="1" customWidth="1"/>
    <col min="15118" max="15118" width="15.140625" style="1" customWidth="1"/>
    <col min="15119" max="15119" width="13.5703125" style="1" bestFit="1" customWidth="1"/>
    <col min="15120" max="15350" width="11.42578125" style="1"/>
    <col min="15351" max="15351" width="6.28515625" style="1" customWidth="1"/>
    <col min="15352" max="15352" width="16.140625" style="1" customWidth="1"/>
    <col min="15353" max="15353" width="18.85546875" style="1" customWidth="1"/>
    <col min="15354" max="15354" width="9.42578125" style="1" customWidth="1"/>
    <col min="15355" max="15355" width="18.140625" style="1" customWidth="1"/>
    <col min="15356" max="15356" width="18.28515625" style="1" customWidth="1"/>
    <col min="15357" max="15357" width="24.85546875" style="1" customWidth="1"/>
    <col min="15358" max="15358" width="14.28515625" style="1" customWidth="1"/>
    <col min="15359" max="15359" width="15.140625" style="1" customWidth="1"/>
    <col min="15360" max="15360" width="29.7109375" style="1" customWidth="1"/>
    <col min="15361" max="15361" width="7.28515625" style="1" customWidth="1"/>
    <col min="15362" max="15362" width="7.140625" style="1" customWidth="1"/>
    <col min="15363" max="15363" width="7" style="1" customWidth="1"/>
    <col min="15364" max="15364" width="0" style="1" hidden="1" customWidth="1"/>
    <col min="15365" max="15366" width="10" style="1" customWidth="1"/>
    <col min="15367" max="15367" width="11.28515625" style="1" customWidth="1"/>
    <col min="15368" max="15368" width="0" style="1" hidden="1" customWidth="1"/>
    <col min="15369" max="15369" width="11.28515625" style="1" customWidth="1"/>
    <col min="15370" max="15370" width="8.42578125" style="1" customWidth="1"/>
    <col min="15371" max="15371" width="9.85546875" style="1" customWidth="1"/>
    <col min="15372" max="15372" width="12" style="1" customWidth="1"/>
    <col min="15373" max="15373" width="10.85546875" style="1" customWidth="1"/>
    <col min="15374" max="15374" width="15.140625" style="1" customWidth="1"/>
    <col min="15375" max="15375" width="13.5703125" style="1" bestFit="1" customWidth="1"/>
    <col min="15376" max="15606" width="11.42578125" style="1"/>
    <col min="15607" max="15607" width="6.28515625" style="1" customWidth="1"/>
    <col min="15608" max="15608" width="16.140625" style="1" customWidth="1"/>
    <col min="15609" max="15609" width="18.85546875" style="1" customWidth="1"/>
    <col min="15610" max="15610" width="9.42578125" style="1" customWidth="1"/>
    <col min="15611" max="15611" width="18.140625" style="1" customWidth="1"/>
    <col min="15612" max="15612" width="18.28515625" style="1" customWidth="1"/>
    <col min="15613" max="15613" width="24.85546875" style="1" customWidth="1"/>
    <col min="15614" max="15614" width="14.28515625" style="1" customWidth="1"/>
    <col min="15615" max="15615" width="15.140625" style="1" customWidth="1"/>
    <col min="15616" max="15616" width="29.7109375" style="1" customWidth="1"/>
    <col min="15617" max="15617" width="7.28515625" style="1" customWidth="1"/>
    <col min="15618" max="15618" width="7.140625" style="1" customWidth="1"/>
    <col min="15619" max="15619" width="7" style="1" customWidth="1"/>
    <col min="15620" max="15620" width="0" style="1" hidden="1" customWidth="1"/>
    <col min="15621" max="15622" width="10" style="1" customWidth="1"/>
    <col min="15623" max="15623" width="11.28515625" style="1" customWidth="1"/>
    <col min="15624" max="15624" width="0" style="1" hidden="1" customWidth="1"/>
    <col min="15625" max="15625" width="11.28515625" style="1" customWidth="1"/>
    <col min="15626" max="15626" width="8.42578125" style="1" customWidth="1"/>
    <col min="15627" max="15627" width="9.85546875" style="1" customWidth="1"/>
    <col min="15628" max="15628" width="12" style="1" customWidth="1"/>
    <col min="15629" max="15629" width="10.85546875" style="1" customWidth="1"/>
    <col min="15630" max="15630" width="15.140625" style="1" customWidth="1"/>
    <col min="15631" max="15631" width="13.5703125" style="1" bestFit="1" customWidth="1"/>
    <col min="15632" max="15862" width="11.42578125" style="1"/>
    <col min="15863" max="15863" width="6.28515625" style="1" customWidth="1"/>
    <col min="15864" max="15864" width="16.140625" style="1" customWidth="1"/>
    <col min="15865" max="15865" width="18.85546875" style="1" customWidth="1"/>
    <col min="15866" max="15866" width="9.42578125" style="1" customWidth="1"/>
    <col min="15867" max="15867" width="18.140625" style="1" customWidth="1"/>
    <col min="15868" max="15868" width="18.28515625" style="1" customWidth="1"/>
    <col min="15869" max="15869" width="24.85546875" style="1" customWidth="1"/>
    <col min="15870" max="15870" width="14.28515625" style="1" customWidth="1"/>
    <col min="15871" max="15871" width="15.140625" style="1" customWidth="1"/>
    <col min="15872" max="15872" width="29.7109375" style="1" customWidth="1"/>
    <col min="15873" max="15873" width="7.28515625" style="1" customWidth="1"/>
    <col min="15874" max="15874" width="7.140625" style="1" customWidth="1"/>
    <col min="15875" max="15875" width="7" style="1" customWidth="1"/>
    <col min="15876" max="15876" width="0" style="1" hidden="1" customWidth="1"/>
    <col min="15877" max="15878" width="10" style="1" customWidth="1"/>
    <col min="15879" max="15879" width="11.28515625" style="1" customWidth="1"/>
    <col min="15880" max="15880" width="0" style="1" hidden="1" customWidth="1"/>
    <col min="15881" max="15881" width="11.28515625" style="1" customWidth="1"/>
    <col min="15882" max="15882" width="8.42578125" style="1" customWidth="1"/>
    <col min="15883" max="15883" width="9.85546875" style="1" customWidth="1"/>
    <col min="15884" max="15884" width="12" style="1" customWidth="1"/>
    <col min="15885" max="15885" width="10.85546875" style="1" customWidth="1"/>
    <col min="15886" max="15886" width="15.140625" style="1" customWidth="1"/>
    <col min="15887" max="15887" width="13.5703125" style="1" bestFit="1" customWidth="1"/>
    <col min="15888" max="16118" width="11.42578125" style="1"/>
    <col min="16119" max="16119" width="6.28515625" style="1" customWidth="1"/>
    <col min="16120" max="16120" width="16.140625" style="1" customWidth="1"/>
    <col min="16121" max="16121" width="18.85546875" style="1" customWidth="1"/>
    <col min="16122" max="16122" width="9.42578125" style="1" customWidth="1"/>
    <col min="16123" max="16123" width="18.140625" style="1" customWidth="1"/>
    <col min="16124" max="16124" width="18.28515625" style="1" customWidth="1"/>
    <col min="16125" max="16125" width="24.85546875" style="1" customWidth="1"/>
    <col min="16126" max="16126" width="14.28515625" style="1" customWidth="1"/>
    <col min="16127" max="16127" width="15.140625" style="1" customWidth="1"/>
    <col min="16128" max="16128" width="29.7109375" style="1" customWidth="1"/>
    <col min="16129" max="16129" width="7.28515625" style="1" customWidth="1"/>
    <col min="16130" max="16130" width="7.140625" style="1" customWidth="1"/>
    <col min="16131" max="16131" width="7" style="1" customWidth="1"/>
    <col min="16132" max="16132" width="0" style="1" hidden="1" customWidth="1"/>
    <col min="16133" max="16134" width="10" style="1" customWidth="1"/>
    <col min="16135" max="16135" width="11.28515625" style="1" customWidth="1"/>
    <col min="16136" max="16136" width="0" style="1" hidden="1" customWidth="1"/>
    <col min="16137" max="16137" width="11.28515625" style="1" customWidth="1"/>
    <col min="16138" max="16138" width="8.42578125" style="1" customWidth="1"/>
    <col min="16139" max="16139" width="9.85546875" style="1" customWidth="1"/>
    <col min="16140" max="16140" width="12" style="1" customWidth="1"/>
    <col min="16141" max="16141" width="10.85546875" style="1" customWidth="1"/>
    <col min="16142" max="16142" width="15.140625" style="1" customWidth="1"/>
    <col min="16143" max="16143" width="13.5703125" style="1" bestFit="1" customWidth="1"/>
    <col min="16144" max="16384" width="11.42578125" style="1"/>
  </cols>
  <sheetData>
    <row r="1" spans="1:15" ht="7.5" customHeight="1" thickBot="1" x14ac:dyDescent="0.25"/>
    <row r="2" spans="1:15" ht="25.5" customHeight="1" thickBot="1" x14ac:dyDescent="0.25">
      <c r="B2" s="5" t="s">
        <v>0</v>
      </c>
      <c r="C2" s="6" t="s">
        <v>1</v>
      </c>
      <c r="D2" s="208" t="s">
        <v>2</v>
      </c>
      <c r="E2" s="209"/>
      <c r="F2" s="209"/>
      <c r="G2" s="209"/>
      <c r="H2" s="209"/>
      <c r="I2" s="209"/>
      <c r="J2" s="209"/>
      <c r="K2" s="7"/>
      <c r="L2" s="7">
        <f>2019-1999</f>
        <v>20</v>
      </c>
      <c r="M2" s="7"/>
      <c r="N2" s="7"/>
      <c r="O2" s="8"/>
    </row>
    <row r="3" spans="1:15" ht="15" customHeight="1" thickTop="1" x14ac:dyDescent="0.2">
      <c r="A3" s="9"/>
      <c r="B3" s="9"/>
      <c r="C3" s="10"/>
      <c r="E3" s="1" t="s">
        <v>3</v>
      </c>
      <c r="J3" s="11"/>
      <c r="K3" s="9"/>
      <c r="L3" s="9"/>
      <c r="M3" s="9"/>
      <c r="N3" s="9"/>
      <c r="O3" s="1"/>
    </row>
    <row r="4" spans="1:15" ht="69" customHeight="1" x14ac:dyDescent="0.2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</row>
    <row r="5" spans="1:15" s="4" customFormat="1" ht="48" x14ac:dyDescent="0.2">
      <c r="A5" s="13">
        <v>8</v>
      </c>
      <c r="B5" s="13" t="s">
        <v>19</v>
      </c>
      <c r="C5" s="13" t="s">
        <v>20</v>
      </c>
      <c r="D5" s="14">
        <v>1397</v>
      </c>
      <c r="E5" s="15" t="s">
        <v>21</v>
      </c>
      <c r="F5" s="13" t="s">
        <v>22</v>
      </c>
      <c r="G5" s="16" t="s">
        <v>23</v>
      </c>
      <c r="H5" s="17">
        <f t="shared" ref="H5:H11" si="0">+I5</f>
        <v>280000000</v>
      </c>
      <c r="I5" s="18">
        <v>280000000</v>
      </c>
      <c r="J5" s="19" t="s">
        <v>24</v>
      </c>
      <c r="K5" s="20" t="s">
        <v>25</v>
      </c>
      <c r="L5" s="21">
        <v>122</v>
      </c>
      <c r="M5" s="21"/>
      <c r="N5" s="22">
        <f>140-20-29-36-22</f>
        <v>33</v>
      </c>
      <c r="O5" s="21">
        <v>162</v>
      </c>
    </row>
    <row r="6" spans="1:15" s="4" customFormat="1" ht="48" x14ac:dyDescent="0.25">
      <c r="A6" s="13">
        <v>8</v>
      </c>
      <c r="B6" s="13" t="s">
        <v>19</v>
      </c>
      <c r="C6" s="13" t="s">
        <v>20</v>
      </c>
      <c r="D6" s="14">
        <v>1397</v>
      </c>
      <c r="E6" s="15" t="s">
        <v>21</v>
      </c>
      <c r="F6" s="13" t="s">
        <v>26</v>
      </c>
      <c r="G6" s="16" t="s">
        <v>27</v>
      </c>
      <c r="H6" s="24">
        <f t="shared" si="0"/>
        <v>900000000</v>
      </c>
      <c r="I6" s="18">
        <v>900000000</v>
      </c>
      <c r="J6" s="19" t="s">
        <v>28</v>
      </c>
      <c r="K6" s="25" t="s">
        <v>29</v>
      </c>
      <c r="L6" s="25" t="s">
        <v>30</v>
      </c>
      <c r="M6" s="26"/>
      <c r="N6" s="27">
        <v>1</v>
      </c>
      <c r="O6" s="118" t="s">
        <v>30</v>
      </c>
    </row>
    <row r="7" spans="1:15" s="4" customFormat="1" ht="60" x14ac:dyDescent="0.25">
      <c r="A7" s="13">
        <v>7</v>
      </c>
      <c r="B7" s="13" t="s">
        <v>31</v>
      </c>
      <c r="C7" s="13" t="s">
        <v>32</v>
      </c>
      <c r="D7" s="14">
        <v>1397</v>
      </c>
      <c r="E7" s="15" t="s">
        <v>21</v>
      </c>
      <c r="F7" s="13" t="s">
        <v>33</v>
      </c>
      <c r="G7" s="16" t="s">
        <v>34</v>
      </c>
      <c r="H7" s="17">
        <f t="shared" si="0"/>
        <v>144000000</v>
      </c>
      <c r="I7" s="18">
        <v>144000000</v>
      </c>
      <c r="J7" s="19" t="s">
        <v>35</v>
      </c>
      <c r="K7" s="21">
        <v>600</v>
      </c>
      <c r="L7" s="21">
        <v>660</v>
      </c>
      <c r="M7" s="29"/>
      <c r="N7" s="29">
        <v>0</v>
      </c>
      <c r="O7" s="21">
        <v>640</v>
      </c>
    </row>
    <row r="8" spans="1:15" s="4" customFormat="1" ht="62.25" customHeight="1" x14ac:dyDescent="0.25">
      <c r="A8" s="30">
        <v>5</v>
      </c>
      <c r="B8" s="30" t="s">
        <v>36</v>
      </c>
      <c r="C8" s="30" t="s">
        <v>37</v>
      </c>
      <c r="D8" s="31">
        <v>1399</v>
      </c>
      <c r="E8" s="30" t="s">
        <v>38</v>
      </c>
      <c r="F8" s="30" t="s">
        <v>39</v>
      </c>
      <c r="G8" s="16" t="s">
        <v>40</v>
      </c>
      <c r="H8" s="17">
        <f t="shared" si="0"/>
        <v>7370400000</v>
      </c>
      <c r="I8" s="18">
        <v>7370400000</v>
      </c>
      <c r="J8" s="19" t="s">
        <v>40</v>
      </c>
      <c r="K8" s="21">
        <v>4500</v>
      </c>
      <c r="L8" s="21">
        <v>4500</v>
      </c>
      <c r="M8" s="29">
        <v>4500</v>
      </c>
      <c r="N8" s="29">
        <v>0</v>
      </c>
      <c r="O8" s="21"/>
    </row>
    <row r="9" spans="1:15" s="4" customFormat="1" ht="75" customHeight="1" x14ac:dyDescent="0.25">
      <c r="A9" s="32">
        <v>7</v>
      </c>
      <c r="B9" s="32" t="s">
        <v>31</v>
      </c>
      <c r="C9" s="32" t="s">
        <v>41</v>
      </c>
      <c r="D9" s="33">
        <v>1417</v>
      </c>
      <c r="E9" s="32" t="s">
        <v>42</v>
      </c>
      <c r="F9" s="32" t="s">
        <v>43</v>
      </c>
      <c r="G9" s="16" t="s">
        <v>44</v>
      </c>
      <c r="H9" s="24">
        <f t="shared" si="0"/>
        <v>800000000</v>
      </c>
      <c r="I9" s="34">
        <v>800000000</v>
      </c>
      <c r="J9" s="19" t="s">
        <v>45</v>
      </c>
      <c r="K9" s="35">
        <v>300</v>
      </c>
      <c r="L9" s="35">
        <v>156</v>
      </c>
      <c r="M9" s="36"/>
      <c r="N9" s="27">
        <f>500-K9-L9</f>
        <v>44</v>
      </c>
      <c r="O9" s="21">
        <v>280</v>
      </c>
    </row>
    <row r="10" spans="1:15" s="4" customFormat="1" ht="58.5" customHeight="1" x14ac:dyDescent="0.25">
      <c r="A10" s="37">
        <v>9</v>
      </c>
      <c r="B10" s="37" t="s">
        <v>46</v>
      </c>
      <c r="C10" s="37" t="s">
        <v>47</v>
      </c>
      <c r="D10" s="38">
        <v>1418</v>
      </c>
      <c r="E10" s="37" t="s">
        <v>48</v>
      </c>
      <c r="F10" s="37" t="s">
        <v>49</v>
      </c>
      <c r="G10" s="39" t="s">
        <v>50</v>
      </c>
      <c r="H10" s="24">
        <f t="shared" si="0"/>
        <v>3541348000</v>
      </c>
      <c r="I10" s="34">
        <v>3541348000</v>
      </c>
      <c r="J10" s="19" t="s">
        <v>51</v>
      </c>
      <c r="K10" s="40">
        <v>5</v>
      </c>
      <c r="L10" s="40">
        <v>3</v>
      </c>
      <c r="M10" s="41"/>
      <c r="N10" s="42">
        <f>12-4</f>
        <v>8</v>
      </c>
      <c r="O10" s="119">
        <v>5</v>
      </c>
    </row>
    <row r="11" spans="1:15" s="4" customFormat="1" ht="37.5" customHeight="1" x14ac:dyDescent="0.25">
      <c r="A11" s="43">
        <v>8</v>
      </c>
      <c r="B11" s="44" t="s">
        <v>19</v>
      </c>
      <c r="C11" s="44" t="s">
        <v>52</v>
      </c>
      <c r="D11" s="45">
        <v>1420</v>
      </c>
      <c r="E11" s="44" t="s">
        <v>53</v>
      </c>
      <c r="F11" s="44" t="s">
        <v>22</v>
      </c>
      <c r="G11" s="39" t="s">
        <v>54</v>
      </c>
      <c r="H11" s="24">
        <f t="shared" si="0"/>
        <v>180000000</v>
      </c>
      <c r="I11" s="34">
        <v>180000000</v>
      </c>
      <c r="J11" s="19" t="s">
        <v>55</v>
      </c>
      <c r="K11" s="46">
        <v>8</v>
      </c>
      <c r="L11" s="46">
        <v>10</v>
      </c>
      <c r="M11" s="47"/>
      <c r="N11" s="47">
        <f>20-10-10</f>
        <v>0</v>
      </c>
      <c r="O11" s="46">
        <v>10</v>
      </c>
    </row>
    <row r="12" spans="1:15" s="4" customFormat="1" ht="37.5" customHeight="1" x14ac:dyDescent="0.25">
      <c r="A12" s="199">
        <v>11</v>
      </c>
      <c r="B12" s="199" t="s">
        <v>56</v>
      </c>
      <c r="C12" s="197" t="s">
        <v>57</v>
      </c>
      <c r="D12" s="197">
        <v>1422</v>
      </c>
      <c r="E12" s="199" t="s">
        <v>58</v>
      </c>
      <c r="F12" s="199" t="s">
        <v>59</v>
      </c>
      <c r="G12" s="128" t="s">
        <v>60</v>
      </c>
      <c r="H12" s="135">
        <f>+I13+I12</f>
        <v>750000000</v>
      </c>
      <c r="I12" s="18">
        <v>35000000</v>
      </c>
      <c r="J12" s="19" t="s">
        <v>61</v>
      </c>
      <c r="K12" s="48">
        <v>1</v>
      </c>
      <c r="L12" s="48"/>
      <c r="M12" s="49"/>
      <c r="N12" s="49"/>
      <c r="O12" s="163">
        <v>22</v>
      </c>
    </row>
    <row r="13" spans="1:15" s="4" customFormat="1" ht="60" customHeight="1" x14ac:dyDescent="0.25">
      <c r="A13" s="200"/>
      <c r="B13" s="200"/>
      <c r="C13" s="198"/>
      <c r="D13" s="198"/>
      <c r="E13" s="200"/>
      <c r="F13" s="200"/>
      <c r="G13" s="129"/>
      <c r="H13" s="137"/>
      <c r="I13" s="34">
        <v>715000000</v>
      </c>
      <c r="J13" s="19" t="s">
        <v>62</v>
      </c>
      <c r="K13" s="48">
        <v>10</v>
      </c>
      <c r="L13" s="50">
        <v>28</v>
      </c>
      <c r="M13" s="49"/>
      <c r="N13" s="49"/>
      <c r="O13" s="163"/>
    </row>
    <row r="14" spans="1:15" s="4" customFormat="1" ht="44.25" customHeight="1" x14ac:dyDescent="0.25">
      <c r="A14" s="199">
        <v>11</v>
      </c>
      <c r="B14" s="199" t="s">
        <v>56</v>
      </c>
      <c r="C14" s="199" t="s">
        <v>57</v>
      </c>
      <c r="D14" s="197">
        <v>1422</v>
      </c>
      <c r="E14" s="199" t="s">
        <v>58</v>
      </c>
      <c r="F14" s="199" t="s">
        <v>63</v>
      </c>
      <c r="G14" s="128" t="s">
        <v>64</v>
      </c>
      <c r="H14" s="135">
        <f>+I14+I15</f>
        <v>600000000</v>
      </c>
      <c r="I14" s="34">
        <v>400000000</v>
      </c>
      <c r="J14" s="19" t="s">
        <v>65</v>
      </c>
      <c r="K14" s="46">
        <v>0</v>
      </c>
      <c r="L14" s="46">
        <v>16</v>
      </c>
      <c r="M14" s="46"/>
      <c r="N14" s="163"/>
      <c r="O14" s="43"/>
    </row>
    <row r="15" spans="1:15" s="4" customFormat="1" ht="42.75" customHeight="1" x14ac:dyDescent="0.25">
      <c r="A15" s="204"/>
      <c r="B15" s="204"/>
      <c r="C15" s="204"/>
      <c r="D15" s="207"/>
      <c r="E15" s="204"/>
      <c r="F15" s="204"/>
      <c r="G15" s="147"/>
      <c r="H15" s="136"/>
      <c r="I15" s="34">
        <v>200000000</v>
      </c>
      <c r="J15" s="19" t="s">
        <v>66</v>
      </c>
      <c r="K15" s="46">
        <v>3</v>
      </c>
      <c r="L15" s="46">
        <v>7</v>
      </c>
      <c r="M15" s="46"/>
      <c r="N15" s="163"/>
      <c r="O15" s="46">
        <v>9</v>
      </c>
    </row>
    <row r="16" spans="1:15" s="4" customFormat="1" ht="15" customHeight="1" x14ac:dyDescent="0.25">
      <c r="A16" s="199">
        <v>10</v>
      </c>
      <c r="B16" s="199" t="s">
        <v>67</v>
      </c>
      <c r="C16" s="199" t="s">
        <v>68</v>
      </c>
      <c r="D16" s="205">
        <v>1422</v>
      </c>
      <c r="E16" s="206" t="s">
        <v>58</v>
      </c>
      <c r="F16" s="206" t="s">
        <v>69</v>
      </c>
      <c r="G16" s="201" t="s">
        <v>70</v>
      </c>
      <c r="H16" s="202">
        <f>+I16+I17+I18+I19+I20+I21</f>
        <v>847285192</v>
      </c>
      <c r="I16" s="34">
        <v>43224881</v>
      </c>
      <c r="J16" s="19" t="s">
        <v>71</v>
      </c>
      <c r="K16" s="175">
        <v>1100</v>
      </c>
      <c r="L16" s="46">
        <f>300+60</f>
        <v>360</v>
      </c>
      <c r="M16" s="46"/>
      <c r="N16" s="203">
        <f>2000-K16-L16-L21</f>
        <v>400</v>
      </c>
      <c r="O16" s="163"/>
    </row>
    <row r="17" spans="1:17" s="4" customFormat="1" ht="48" customHeight="1" x14ac:dyDescent="0.25">
      <c r="A17" s="204"/>
      <c r="B17" s="204"/>
      <c r="C17" s="204"/>
      <c r="D17" s="205"/>
      <c r="E17" s="206"/>
      <c r="F17" s="206"/>
      <c r="G17" s="201"/>
      <c r="H17" s="202"/>
      <c r="I17" s="18">
        <v>73396578</v>
      </c>
      <c r="J17" s="19" t="s">
        <v>72</v>
      </c>
      <c r="K17" s="176"/>
      <c r="L17" s="46"/>
      <c r="M17" s="46"/>
      <c r="N17" s="203"/>
      <c r="O17" s="163"/>
    </row>
    <row r="18" spans="1:17" s="4" customFormat="1" ht="36" customHeight="1" x14ac:dyDescent="0.25">
      <c r="A18" s="204"/>
      <c r="B18" s="204"/>
      <c r="C18" s="204"/>
      <c r="D18" s="205"/>
      <c r="E18" s="206"/>
      <c r="F18" s="206"/>
      <c r="G18" s="201"/>
      <c r="H18" s="202"/>
      <c r="I18" s="18">
        <v>238639982</v>
      </c>
      <c r="J18" s="19" t="s">
        <v>73</v>
      </c>
      <c r="K18" s="176"/>
      <c r="L18" s="46"/>
      <c r="M18" s="51"/>
      <c r="N18" s="203"/>
      <c r="O18" s="163"/>
    </row>
    <row r="19" spans="1:17" s="4" customFormat="1" ht="48" customHeight="1" x14ac:dyDescent="0.25">
      <c r="A19" s="204"/>
      <c r="B19" s="204"/>
      <c r="C19" s="204"/>
      <c r="D19" s="205"/>
      <c r="E19" s="206"/>
      <c r="F19" s="206"/>
      <c r="G19" s="201"/>
      <c r="H19" s="202"/>
      <c r="I19" s="18">
        <v>15797965</v>
      </c>
      <c r="J19" s="19" t="s">
        <v>74</v>
      </c>
      <c r="K19" s="176"/>
      <c r="L19" s="46"/>
      <c r="M19" s="46"/>
      <c r="N19" s="203"/>
      <c r="O19" s="163"/>
    </row>
    <row r="20" spans="1:17" s="4" customFormat="1" ht="216" customHeight="1" x14ac:dyDescent="0.25">
      <c r="A20" s="204"/>
      <c r="B20" s="204"/>
      <c r="C20" s="204"/>
      <c r="D20" s="205"/>
      <c r="E20" s="206"/>
      <c r="F20" s="206"/>
      <c r="G20" s="201"/>
      <c r="H20" s="202"/>
      <c r="I20" s="18">
        <v>376404000</v>
      </c>
      <c r="J20" s="19" t="s">
        <v>75</v>
      </c>
      <c r="K20" s="176"/>
      <c r="L20" s="46"/>
      <c r="M20" s="51">
        <v>1050</v>
      </c>
      <c r="N20" s="203"/>
      <c r="O20" s="163"/>
      <c r="P20" s="28"/>
      <c r="Q20" s="28"/>
    </row>
    <row r="21" spans="1:17" s="4" customFormat="1" ht="24" customHeight="1" x14ac:dyDescent="0.25">
      <c r="A21" s="204"/>
      <c r="B21" s="204"/>
      <c r="C21" s="204"/>
      <c r="D21" s="205"/>
      <c r="E21" s="206"/>
      <c r="F21" s="206"/>
      <c r="G21" s="201"/>
      <c r="H21" s="201"/>
      <c r="I21" s="18">
        <v>99821786</v>
      </c>
      <c r="J21" s="19" t="s">
        <v>76</v>
      </c>
      <c r="K21" s="180"/>
      <c r="L21" s="46">
        <v>140</v>
      </c>
      <c r="M21" s="51"/>
      <c r="N21" s="203"/>
      <c r="O21" s="46">
        <v>150</v>
      </c>
    </row>
    <row r="22" spans="1:17" s="4" customFormat="1" ht="49.5" customHeight="1" x14ac:dyDescent="0.25">
      <c r="A22" s="204"/>
      <c r="B22" s="204"/>
      <c r="C22" s="204"/>
      <c r="D22" s="197">
        <v>1422</v>
      </c>
      <c r="E22" s="199" t="s">
        <v>58</v>
      </c>
      <c r="F22" s="199" t="s">
        <v>77</v>
      </c>
      <c r="G22" s="128" t="s">
        <v>78</v>
      </c>
      <c r="H22" s="135">
        <f>+I22</f>
        <v>402714808</v>
      </c>
      <c r="I22" s="195">
        <v>402714808</v>
      </c>
      <c r="J22" s="19" t="s">
        <v>79</v>
      </c>
      <c r="K22" s="46">
        <v>110</v>
      </c>
      <c r="L22" s="46">
        <v>1245</v>
      </c>
      <c r="M22" s="49">
        <v>0</v>
      </c>
      <c r="N22" s="49" t="e">
        <f>2000-#REF!-L22</f>
        <v>#REF!</v>
      </c>
      <c r="O22" s="46">
        <v>630</v>
      </c>
    </row>
    <row r="23" spans="1:17" s="4" customFormat="1" ht="39.75" customHeight="1" x14ac:dyDescent="0.25">
      <c r="A23" s="204"/>
      <c r="B23" s="204"/>
      <c r="C23" s="204"/>
      <c r="D23" s="198"/>
      <c r="E23" s="200"/>
      <c r="F23" s="200"/>
      <c r="G23" s="129"/>
      <c r="H23" s="137"/>
      <c r="I23" s="196"/>
      <c r="J23" s="19" t="s">
        <v>80</v>
      </c>
      <c r="K23" s="46"/>
      <c r="L23" s="46">
        <v>1080</v>
      </c>
      <c r="M23" s="49">
        <v>0</v>
      </c>
      <c r="N23" s="49" t="e">
        <f>2000-#REF!-L23</f>
        <v>#REF!</v>
      </c>
      <c r="O23" s="46"/>
    </row>
    <row r="24" spans="1:17" s="4" customFormat="1" ht="75.75" customHeight="1" x14ac:dyDescent="0.25">
      <c r="A24" s="53">
        <v>4</v>
      </c>
      <c r="B24" s="193" t="s">
        <v>81</v>
      </c>
      <c r="C24" s="193" t="s">
        <v>82</v>
      </c>
      <c r="D24" s="54">
        <v>1313</v>
      </c>
      <c r="E24" s="55" t="s">
        <v>83</v>
      </c>
      <c r="F24" s="55" t="s">
        <v>84</v>
      </c>
      <c r="G24" s="39" t="s">
        <v>85</v>
      </c>
      <c r="H24" s="17">
        <f>+I24</f>
        <v>1000000000</v>
      </c>
      <c r="I24" s="18">
        <v>1000000000</v>
      </c>
      <c r="J24" s="19" t="s">
        <v>86</v>
      </c>
      <c r="K24" s="46">
        <v>870</v>
      </c>
      <c r="L24" s="46">
        <v>900</v>
      </c>
      <c r="M24" s="49"/>
      <c r="N24" s="49">
        <f>+K24+900</f>
        <v>1770</v>
      </c>
      <c r="O24" s="46"/>
    </row>
    <row r="25" spans="1:17" s="4" customFormat="1" ht="96" customHeight="1" x14ac:dyDescent="0.25">
      <c r="A25" s="53"/>
      <c r="B25" s="194"/>
      <c r="C25" s="194"/>
      <c r="D25" s="54">
        <v>1313</v>
      </c>
      <c r="E25" s="55" t="s">
        <v>83</v>
      </c>
      <c r="F25" s="55" t="s">
        <v>84</v>
      </c>
      <c r="G25" s="56" t="s">
        <v>87</v>
      </c>
      <c r="H25" s="57"/>
      <c r="I25" s="58"/>
      <c r="J25" s="19" t="s">
        <v>88</v>
      </c>
      <c r="K25" s="48">
        <v>0</v>
      </c>
      <c r="L25" s="48">
        <v>17</v>
      </c>
      <c r="M25" s="49"/>
      <c r="N25" s="59">
        <f>20-L25</f>
        <v>3</v>
      </c>
      <c r="O25" s="46">
        <v>3</v>
      </c>
    </row>
    <row r="26" spans="1:17" s="4" customFormat="1" ht="31.5" customHeight="1" x14ac:dyDescent="0.25">
      <c r="A26" s="32">
        <v>2</v>
      </c>
      <c r="B26" s="183" t="s">
        <v>89</v>
      </c>
      <c r="C26" s="183" t="s">
        <v>90</v>
      </c>
      <c r="D26" s="185">
        <v>1423</v>
      </c>
      <c r="E26" s="187" t="s">
        <v>91</v>
      </c>
      <c r="F26" s="183" t="s">
        <v>92</v>
      </c>
      <c r="G26" s="128" t="s">
        <v>93</v>
      </c>
      <c r="H26" s="178">
        <f>+I26+I27</f>
        <v>3090093108</v>
      </c>
      <c r="I26" s="18">
        <v>2779923162</v>
      </c>
      <c r="J26" s="60" t="s">
        <v>94</v>
      </c>
      <c r="K26" s="189">
        <v>3</v>
      </c>
      <c r="L26" s="189">
        <v>5</v>
      </c>
      <c r="M26" s="189"/>
      <c r="N26" s="191">
        <f>6-K26-L26</f>
        <v>-2</v>
      </c>
      <c r="O26" s="177">
        <v>2</v>
      </c>
    </row>
    <row r="27" spans="1:17" s="4" customFormat="1" ht="23.25" customHeight="1" x14ac:dyDescent="0.25">
      <c r="A27" s="32"/>
      <c r="B27" s="184"/>
      <c r="C27" s="184"/>
      <c r="D27" s="186"/>
      <c r="E27" s="188"/>
      <c r="F27" s="184"/>
      <c r="G27" s="129"/>
      <c r="H27" s="179"/>
      <c r="I27" s="18">
        <v>310169946</v>
      </c>
      <c r="J27" s="60" t="s">
        <v>95</v>
      </c>
      <c r="K27" s="190"/>
      <c r="L27" s="190"/>
      <c r="M27" s="190"/>
      <c r="N27" s="192"/>
      <c r="O27" s="177"/>
    </row>
    <row r="28" spans="1:17" s="4" customFormat="1" ht="24" customHeight="1" x14ac:dyDescent="0.25">
      <c r="A28" s="32"/>
      <c r="B28" s="183" t="s">
        <v>89</v>
      </c>
      <c r="C28" s="183" t="s">
        <v>90</v>
      </c>
      <c r="D28" s="185">
        <v>1423</v>
      </c>
      <c r="E28" s="187" t="s">
        <v>91</v>
      </c>
      <c r="F28" s="183" t="s">
        <v>96</v>
      </c>
      <c r="G28" s="128" t="s">
        <v>97</v>
      </c>
      <c r="H28" s="178">
        <f>+I28+I29</f>
        <v>7209906892</v>
      </c>
      <c r="I28" s="18">
        <v>720990689</v>
      </c>
      <c r="J28" s="60" t="s">
        <v>95</v>
      </c>
      <c r="K28" s="175">
        <v>20</v>
      </c>
      <c r="L28" s="175">
        <v>29</v>
      </c>
      <c r="M28" s="175"/>
      <c r="N28" s="181">
        <f>80-K28-L28</f>
        <v>31</v>
      </c>
      <c r="O28" s="177">
        <v>43</v>
      </c>
    </row>
    <row r="29" spans="1:17" s="4" customFormat="1" ht="88.5" customHeight="1" x14ac:dyDescent="0.25">
      <c r="A29" s="32">
        <v>2</v>
      </c>
      <c r="B29" s="184"/>
      <c r="C29" s="184"/>
      <c r="D29" s="186"/>
      <c r="E29" s="188"/>
      <c r="F29" s="184"/>
      <c r="G29" s="129"/>
      <c r="H29" s="179"/>
      <c r="I29" s="18">
        <v>6488916203</v>
      </c>
      <c r="J29" s="19" t="s">
        <v>98</v>
      </c>
      <c r="K29" s="180"/>
      <c r="L29" s="180"/>
      <c r="M29" s="180"/>
      <c r="N29" s="182"/>
      <c r="O29" s="177"/>
    </row>
    <row r="30" spans="1:17" s="4" customFormat="1" ht="29.25" customHeight="1" x14ac:dyDescent="0.25">
      <c r="A30" s="164">
        <v>1</v>
      </c>
      <c r="B30" s="172" t="s">
        <v>99</v>
      </c>
      <c r="C30" s="164" t="s">
        <v>100</v>
      </c>
      <c r="D30" s="167">
        <v>1424</v>
      </c>
      <c r="E30" s="164" t="s">
        <v>101</v>
      </c>
      <c r="F30" s="164" t="s">
        <v>102</v>
      </c>
      <c r="G30" s="128" t="s">
        <v>103</v>
      </c>
      <c r="H30" s="173">
        <f>+I30+I31</f>
        <v>20530350000</v>
      </c>
      <c r="I30" s="18">
        <v>4668000000</v>
      </c>
      <c r="J30" s="61" t="s">
        <v>104</v>
      </c>
      <c r="K30" s="175">
        <v>6.71</v>
      </c>
      <c r="L30" s="170">
        <v>8.16</v>
      </c>
      <c r="M30" s="62"/>
      <c r="N30" s="130">
        <f>+L30+K30</f>
        <v>14.870000000000001</v>
      </c>
      <c r="O30" s="163">
        <v>7.77</v>
      </c>
    </row>
    <row r="31" spans="1:17" s="4" customFormat="1" ht="50.25" customHeight="1" x14ac:dyDescent="0.25">
      <c r="A31" s="165"/>
      <c r="B31" s="172"/>
      <c r="C31" s="165"/>
      <c r="D31" s="168"/>
      <c r="E31" s="165"/>
      <c r="F31" s="165"/>
      <c r="G31" s="147"/>
      <c r="H31" s="174"/>
      <c r="I31" s="18">
        <f>13362350000+2500000000</f>
        <v>15862350000</v>
      </c>
      <c r="J31" s="63" t="s">
        <v>105</v>
      </c>
      <c r="K31" s="176"/>
      <c r="L31" s="171"/>
      <c r="M31" s="64"/>
      <c r="N31" s="138"/>
      <c r="O31" s="163"/>
    </row>
    <row r="32" spans="1:17" s="4" customFormat="1" ht="51" customHeight="1" x14ac:dyDescent="0.25">
      <c r="A32" s="165"/>
      <c r="B32" s="65" t="s">
        <v>99</v>
      </c>
      <c r="C32" s="166"/>
      <c r="D32" s="66">
        <v>1424</v>
      </c>
      <c r="E32" s="65" t="s">
        <v>101</v>
      </c>
      <c r="F32" s="65" t="s">
        <v>106</v>
      </c>
      <c r="G32" s="39" t="s">
        <v>107</v>
      </c>
      <c r="H32" s="67">
        <f>+I32</f>
        <v>2500000000</v>
      </c>
      <c r="I32" s="18">
        <v>2500000000</v>
      </c>
      <c r="J32" s="63" t="s">
        <v>108</v>
      </c>
      <c r="K32" s="68">
        <v>2.6</v>
      </c>
      <c r="L32" s="46">
        <v>0.9</v>
      </c>
      <c r="M32" s="47"/>
      <c r="N32" s="47">
        <f>2-L32-K32</f>
        <v>-1.5</v>
      </c>
      <c r="O32" s="46"/>
    </row>
    <row r="33" spans="1:15" s="4" customFormat="1" ht="29.25" customHeight="1" x14ac:dyDescent="0.25">
      <c r="A33" s="165"/>
      <c r="B33" s="164" t="s">
        <v>99</v>
      </c>
      <c r="C33" s="165" t="s">
        <v>100</v>
      </c>
      <c r="D33" s="167">
        <v>1424</v>
      </c>
      <c r="E33" s="164" t="s">
        <v>101</v>
      </c>
      <c r="F33" s="164" t="s">
        <v>109</v>
      </c>
      <c r="G33" s="128" t="s">
        <v>110</v>
      </c>
      <c r="H33" s="160">
        <f>+I33+I34</f>
        <v>21000000000</v>
      </c>
      <c r="I33" s="18">
        <v>20500000000</v>
      </c>
      <c r="J33" s="19" t="s">
        <v>111</v>
      </c>
      <c r="K33" s="46">
        <v>9</v>
      </c>
      <c r="L33" s="46">
        <f>7.51</f>
        <v>7.51</v>
      </c>
      <c r="M33" s="47"/>
      <c r="N33" s="69">
        <f>20-K33-L33</f>
        <v>3.49</v>
      </c>
      <c r="O33" s="46">
        <f>7.4+0.23</f>
        <v>7.6300000000000008</v>
      </c>
    </row>
    <row r="34" spans="1:15" s="4" customFormat="1" ht="35.25" customHeight="1" x14ac:dyDescent="0.25">
      <c r="A34" s="165"/>
      <c r="B34" s="166"/>
      <c r="C34" s="166"/>
      <c r="D34" s="169"/>
      <c r="E34" s="166"/>
      <c r="F34" s="166"/>
      <c r="G34" s="129"/>
      <c r="H34" s="162"/>
      <c r="I34" s="18">
        <v>500000000</v>
      </c>
      <c r="J34" s="19" t="s">
        <v>112</v>
      </c>
      <c r="K34" s="46"/>
      <c r="L34" s="46"/>
      <c r="M34" s="47"/>
      <c r="N34" s="69"/>
      <c r="O34" s="46"/>
    </row>
    <row r="35" spans="1:15" s="4" customFormat="1" ht="37.5" customHeight="1" x14ac:dyDescent="0.25">
      <c r="A35" s="164">
        <v>1</v>
      </c>
      <c r="B35" s="164" t="s">
        <v>99</v>
      </c>
      <c r="C35" s="164" t="s">
        <v>100</v>
      </c>
      <c r="D35" s="167">
        <v>1424</v>
      </c>
      <c r="E35" s="164" t="s">
        <v>101</v>
      </c>
      <c r="F35" s="164" t="s">
        <v>113</v>
      </c>
      <c r="G35" s="128" t="s">
        <v>114</v>
      </c>
      <c r="H35" s="160">
        <f>+I35+I37+I38+I39+I40+I36</f>
        <v>2845000000</v>
      </c>
      <c r="I35" s="18">
        <v>1362900000</v>
      </c>
      <c r="J35" s="19" t="s">
        <v>115</v>
      </c>
      <c r="K35" s="46">
        <v>0</v>
      </c>
      <c r="L35" s="46">
        <v>6.04</v>
      </c>
      <c r="M35" s="51"/>
      <c r="N35" s="163"/>
      <c r="O35" s="46">
        <v>10</v>
      </c>
    </row>
    <row r="36" spans="1:15" s="4" customFormat="1" ht="24.75" customHeight="1" x14ac:dyDescent="0.25">
      <c r="A36" s="165"/>
      <c r="B36" s="165"/>
      <c r="C36" s="165"/>
      <c r="D36" s="168"/>
      <c r="E36" s="165"/>
      <c r="F36" s="165"/>
      <c r="G36" s="147"/>
      <c r="H36" s="161"/>
      <c r="I36" s="18">
        <v>430100000</v>
      </c>
      <c r="J36" s="19" t="s">
        <v>116</v>
      </c>
      <c r="K36" s="46"/>
      <c r="L36" s="46"/>
      <c r="M36" s="46"/>
      <c r="N36" s="163"/>
      <c r="O36" s="46"/>
    </row>
    <row r="37" spans="1:15" s="4" customFormat="1" ht="19.5" customHeight="1" x14ac:dyDescent="0.25">
      <c r="A37" s="165"/>
      <c r="B37" s="165"/>
      <c r="C37" s="165"/>
      <c r="D37" s="168"/>
      <c r="E37" s="165"/>
      <c r="F37" s="165"/>
      <c r="G37" s="147"/>
      <c r="H37" s="161"/>
      <c r="I37" s="18">
        <v>352000000</v>
      </c>
      <c r="J37" s="70" t="s">
        <v>117</v>
      </c>
      <c r="K37" s="71"/>
      <c r="L37" s="71"/>
      <c r="M37" s="71"/>
      <c r="N37" s="163"/>
      <c r="O37" s="51"/>
    </row>
    <row r="38" spans="1:15" s="4" customFormat="1" ht="19.5" customHeight="1" x14ac:dyDescent="0.25">
      <c r="A38" s="165"/>
      <c r="B38" s="165"/>
      <c r="C38" s="165"/>
      <c r="D38" s="168"/>
      <c r="E38" s="165"/>
      <c r="F38" s="165"/>
      <c r="G38" s="147"/>
      <c r="H38" s="161"/>
      <c r="I38" s="18">
        <v>180000000</v>
      </c>
      <c r="J38" s="70" t="s">
        <v>118</v>
      </c>
      <c r="K38" s="71"/>
      <c r="L38" s="71"/>
      <c r="M38" s="71"/>
      <c r="N38" s="163"/>
      <c r="O38" s="51"/>
    </row>
    <row r="39" spans="1:15" s="4" customFormat="1" ht="18.75" customHeight="1" x14ac:dyDescent="0.25">
      <c r="A39" s="165"/>
      <c r="B39" s="165"/>
      <c r="C39" s="165"/>
      <c r="D39" s="168"/>
      <c r="E39" s="165"/>
      <c r="F39" s="165"/>
      <c r="G39" s="147"/>
      <c r="H39" s="161"/>
      <c r="I39" s="18">
        <v>20000000</v>
      </c>
      <c r="J39" s="70" t="s">
        <v>119</v>
      </c>
      <c r="K39" s="71"/>
      <c r="L39" s="71"/>
      <c r="M39" s="71"/>
      <c r="N39" s="163"/>
      <c r="O39" s="46"/>
    </row>
    <row r="40" spans="1:15" s="4" customFormat="1" ht="42.75" customHeight="1" x14ac:dyDescent="0.25">
      <c r="A40" s="166"/>
      <c r="B40" s="166"/>
      <c r="C40" s="166"/>
      <c r="D40" s="169"/>
      <c r="E40" s="166"/>
      <c r="F40" s="166"/>
      <c r="G40" s="129"/>
      <c r="H40" s="162"/>
      <c r="I40" s="18">
        <v>500000000</v>
      </c>
      <c r="J40" s="19" t="s">
        <v>120</v>
      </c>
      <c r="K40" s="46">
        <v>3.41</v>
      </c>
      <c r="L40" s="46">
        <v>3.96</v>
      </c>
      <c r="M40" s="46"/>
      <c r="N40" s="163"/>
      <c r="O40" s="46"/>
    </row>
    <row r="41" spans="1:15" s="4" customFormat="1" ht="73.5" customHeight="1" x14ac:dyDescent="0.25">
      <c r="A41" s="72"/>
      <c r="B41" s="72"/>
      <c r="C41" s="72"/>
      <c r="D41" s="66">
        <v>1424</v>
      </c>
      <c r="E41" s="73" t="s">
        <v>101</v>
      </c>
      <c r="F41" s="73" t="s">
        <v>121</v>
      </c>
      <c r="G41" s="74" t="s">
        <v>122</v>
      </c>
      <c r="H41" s="75">
        <v>0</v>
      </c>
      <c r="I41" s="18">
        <v>0</v>
      </c>
      <c r="J41" s="76" t="s">
        <v>123</v>
      </c>
      <c r="K41" s="77">
        <v>20824</v>
      </c>
      <c r="L41" s="77">
        <v>22645</v>
      </c>
      <c r="M41" s="78"/>
      <c r="N41" s="78">
        <f>10000-K41-L41</f>
        <v>-33469</v>
      </c>
      <c r="O41" s="77"/>
    </row>
    <row r="42" spans="1:15" s="4" customFormat="1" ht="81" customHeight="1" x14ac:dyDescent="0.25">
      <c r="A42" s="65">
        <v>1</v>
      </c>
      <c r="B42" s="65" t="s">
        <v>99</v>
      </c>
      <c r="C42" s="79" t="s">
        <v>100</v>
      </c>
      <c r="D42" s="66">
        <v>1424</v>
      </c>
      <c r="E42" s="73" t="s">
        <v>101</v>
      </c>
      <c r="F42" s="73" t="s">
        <v>124</v>
      </c>
      <c r="G42" s="74" t="s">
        <v>125</v>
      </c>
      <c r="H42" s="75">
        <f>+I42</f>
        <v>2700000000</v>
      </c>
      <c r="I42" s="18">
        <v>2700000000</v>
      </c>
      <c r="J42" s="19" t="s">
        <v>126</v>
      </c>
      <c r="K42" s="46"/>
      <c r="L42" s="46">
        <v>9032</v>
      </c>
      <c r="M42" s="47"/>
      <c r="N42" s="47">
        <f>5000-L42</f>
        <v>-4032</v>
      </c>
      <c r="O42" s="46">
        <v>4261</v>
      </c>
    </row>
    <row r="43" spans="1:15" s="4" customFormat="1" ht="48.75" customHeight="1" x14ac:dyDescent="0.25">
      <c r="A43" s="80">
        <v>1</v>
      </c>
      <c r="B43" s="80" t="s">
        <v>99</v>
      </c>
      <c r="C43" s="81" t="s">
        <v>100</v>
      </c>
      <c r="D43" s="82">
        <v>1424</v>
      </c>
      <c r="E43" s="80" t="s">
        <v>101</v>
      </c>
      <c r="F43" s="80" t="s">
        <v>127</v>
      </c>
      <c r="G43" s="16" t="s">
        <v>128</v>
      </c>
      <c r="H43" s="83">
        <f>+I43</f>
        <v>6500000000</v>
      </c>
      <c r="I43" s="18">
        <v>6500000000</v>
      </c>
      <c r="J43" s="60" t="s">
        <v>129</v>
      </c>
      <c r="K43" s="84">
        <v>0</v>
      </c>
      <c r="L43" s="84">
        <v>0</v>
      </c>
      <c r="M43" s="85"/>
      <c r="N43" s="86"/>
      <c r="O43" s="84"/>
    </row>
    <row r="44" spans="1:15" s="4" customFormat="1" ht="87.75" customHeight="1" x14ac:dyDescent="0.25">
      <c r="A44" s="154">
        <v>3</v>
      </c>
      <c r="B44" s="155" t="s">
        <v>130</v>
      </c>
      <c r="C44" s="155"/>
      <c r="D44" s="157">
        <v>1425</v>
      </c>
      <c r="E44" s="154" t="s">
        <v>131</v>
      </c>
      <c r="F44" s="154" t="s">
        <v>132</v>
      </c>
      <c r="G44" s="128" t="s">
        <v>133</v>
      </c>
      <c r="H44" s="135">
        <f>+I44+I46+I47+I45</f>
        <v>5100000000</v>
      </c>
      <c r="I44" s="18">
        <f>520000000+132900000</f>
        <v>652900000</v>
      </c>
      <c r="J44" s="63" t="s">
        <v>134</v>
      </c>
      <c r="K44" s="46">
        <v>5100</v>
      </c>
      <c r="L44" s="46">
        <v>1380</v>
      </c>
      <c r="M44" s="47"/>
      <c r="N44" s="47">
        <f>600-K44-L44</f>
        <v>-5880</v>
      </c>
      <c r="O44" s="46">
        <v>3120</v>
      </c>
    </row>
    <row r="45" spans="1:15" s="4" customFormat="1" ht="26.25" customHeight="1" x14ac:dyDescent="0.25">
      <c r="A45" s="155"/>
      <c r="B45" s="155"/>
      <c r="C45" s="155"/>
      <c r="D45" s="158"/>
      <c r="E45" s="155"/>
      <c r="F45" s="155"/>
      <c r="G45" s="147"/>
      <c r="H45" s="136"/>
      <c r="I45" s="18">
        <v>30000000</v>
      </c>
      <c r="J45" s="63" t="s">
        <v>135</v>
      </c>
      <c r="K45" s="46"/>
      <c r="L45" s="46"/>
      <c r="M45" s="47"/>
      <c r="N45" s="47"/>
      <c r="O45" s="46"/>
    </row>
    <row r="46" spans="1:15" s="4" customFormat="1" ht="25.5" customHeight="1" x14ac:dyDescent="0.25">
      <c r="A46" s="155"/>
      <c r="B46" s="155"/>
      <c r="C46" s="155"/>
      <c r="D46" s="158"/>
      <c r="E46" s="155"/>
      <c r="F46" s="155"/>
      <c r="G46" s="129"/>
      <c r="H46" s="136"/>
      <c r="I46" s="18">
        <v>617100000</v>
      </c>
      <c r="J46" s="19" t="s">
        <v>136</v>
      </c>
      <c r="K46" s="46"/>
      <c r="L46" s="46"/>
      <c r="M46" s="47"/>
      <c r="N46" s="47"/>
      <c r="O46" s="46"/>
    </row>
    <row r="47" spans="1:15" s="4" customFormat="1" ht="84" customHeight="1" x14ac:dyDescent="0.25">
      <c r="A47" s="156"/>
      <c r="B47" s="156"/>
      <c r="C47" s="156"/>
      <c r="D47" s="159"/>
      <c r="E47" s="156"/>
      <c r="F47" s="156"/>
      <c r="G47" s="16" t="s">
        <v>137</v>
      </c>
      <c r="H47" s="137"/>
      <c r="I47" s="18">
        <v>3800000000</v>
      </c>
      <c r="J47" s="76" t="s">
        <v>138</v>
      </c>
      <c r="K47" s="77">
        <v>1</v>
      </c>
      <c r="L47" s="77">
        <v>1</v>
      </c>
      <c r="M47" s="78">
        <v>1</v>
      </c>
      <c r="N47" s="78">
        <f>2-K47-L47</f>
        <v>0</v>
      </c>
      <c r="O47" s="77"/>
    </row>
    <row r="48" spans="1:15" s="4" customFormat="1" ht="68.25" customHeight="1" x14ac:dyDescent="0.25">
      <c r="A48" s="13">
        <v>14</v>
      </c>
      <c r="B48" s="13" t="s">
        <v>139</v>
      </c>
      <c r="C48" s="13" t="s">
        <v>140</v>
      </c>
      <c r="D48" s="87">
        <v>1448</v>
      </c>
      <c r="E48" s="13" t="s">
        <v>141</v>
      </c>
      <c r="F48" s="13" t="s">
        <v>142</v>
      </c>
      <c r="G48" s="16" t="s">
        <v>143</v>
      </c>
      <c r="H48" s="17">
        <f>+I48</f>
        <v>350000000</v>
      </c>
      <c r="I48" s="18">
        <v>350000000</v>
      </c>
      <c r="J48" s="76" t="s">
        <v>144</v>
      </c>
      <c r="K48" s="77">
        <v>8</v>
      </c>
      <c r="L48" s="77">
        <v>9</v>
      </c>
      <c r="M48" s="78">
        <v>9</v>
      </c>
      <c r="N48" s="88">
        <f>10-K48-L48</f>
        <v>-7</v>
      </c>
      <c r="O48" s="77">
        <v>9</v>
      </c>
    </row>
    <row r="49" spans="1:15" s="4" customFormat="1" ht="73.5" customHeight="1" x14ac:dyDescent="0.25">
      <c r="A49" s="148">
        <v>12</v>
      </c>
      <c r="B49" s="148" t="s">
        <v>145</v>
      </c>
      <c r="C49" s="148" t="s">
        <v>146</v>
      </c>
      <c r="D49" s="151">
        <v>1450</v>
      </c>
      <c r="E49" s="148" t="s">
        <v>147</v>
      </c>
      <c r="F49" s="89" t="s">
        <v>148</v>
      </c>
      <c r="G49" s="39" t="s">
        <v>149</v>
      </c>
      <c r="H49" s="135">
        <f>+I49+I50+I51</f>
        <v>1543000000</v>
      </c>
      <c r="I49" s="18">
        <v>900000000</v>
      </c>
      <c r="J49" s="76" t="s">
        <v>150</v>
      </c>
      <c r="K49" s="77">
        <v>1.4</v>
      </c>
      <c r="L49" s="77">
        <v>1.5</v>
      </c>
      <c r="M49" s="78"/>
      <c r="N49" s="78">
        <f>2-K49-L49</f>
        <v>-0.89999999999999991</v>
      </c>
      <c r="O49" s="77">
        <v>1.5</v>
      </c>
    </row>
    <row r="50" spans="1:15" s="4" customFormat="1" ht="60" x14ac:dyDescent="0.25">
      <c r="A50" s="149"/>
      <c r="B50" s="149"/>
      <c r="C50" s="149"/>
      <c r="D50" s="152"/>
      <c r="E50" s="149"/>
      <c r="F50" s="90" t="s">
        <v>151</v>
      </c>
      <c r="G50" s="16" t="s">
        <v>152</v>
      </c>
      <c r="H50" s="136"/>
      <c r="I50" s="18">
        <v>406962500</v>
      </c>
      <c r="J50" s="76" t="s">
        <v>153</v>
      </c>
      <c r="K50" s="77">
        <v>1000</v>
      </c>
      <c r="L50" s="77">
        <v>1086</v>
      </c>
      <c r="M50" s="78"/>
      <c r="N50" s="78">
        <f>2000-K50-L50</f>
        <v>-86</v>
      </c>
      <c r="O50" s="77">
        <v>1100</v>
      </c>
    </row>
    <row r="51" spans="1:15" s="4" customFormat="1" ht="30" customHeight="1" x14ac:dyDescent="0.25">
      <c r="A51" s="150"/>
      <c r="B51" s="150"/>
      <c r="C51" s="150"/>
      <c r="D51" s="153"/>
      <c r="E51" s="150"/>
      <c r="F51" s="90" t="s">
        <v>154</v>
      </c>
      <c r="G51" s="91" t="s">
        <v>155</v>
      </c>
      <c r="H51" s="137"/>
      <c r="I51" s="92">
        <v>236037500</v>
      </c>
      <c r="J51" s="93" t="s">
        <v>156</v>
      </c>
      <c r="K51" s="23">
        <v>285</v>
      </c>
      <c r="L51" s="84">
        <v>250</v>
      </c>
      <c r="M51" s="85"/>
      <c r="N51" s="94"/>
      <c r="O51" s="84">
        <v>270</v>
      </c>
    </row>
    <row r="52" spans="1:15" s="4" customFormat="1" ht="36" customHeight="1" x14ac:dyDescent="0.25">
      <c r="A52" s="95">
        <v>12</v>
      </c>
      <c r="B52" s="95" t="s">
        <v>145</v>
      </c>
      <c r="C52" s="95" t="s">
        <v>157</v>
      </c>
      <c r="D52" s="96">
        <v>1449</v>
      </c>
      <c r="E52" s="95" t="s">
        <v>158</v>
      </c>
      <c r="F52" s="95" t="s">
        <v>159</v>
      </c>
      <c r="G52" s="16" t="s">
        <v>160</v>
      </c>
      <c r="H52" s="135">
        <f>+I52+I53</f>
        <v>941983999.60000002</v>
      </c>
      <c r="I52" s="18">
        <v>235496157.59999999</v>
      </c>
      <c r="J52" s="76" t="s">
        <v>161</v>
      </c>
      <c r="K52" s="77">
        <v>0</v>
      </c>
      <c r="L52" s="77">
        <v>128</v>
      </c>
      <c r="M52" s="78"/>
      <c r="N52" s="88">
        <f>300-K52-L52</f>
        <v>172</v>
      </c>
      <c r="O52" s="77"/>
    </row>
    <row r="53" spans="1:15" s="4" customFormat="1" ht="120" customHeight="1" x14ac:dyDescent="0.25">
      <c r="A53" s="95">
        <v>12</v>
      </c>
      <c r="B53" s="95" t="s">
        <v>145</v>
      </c>
      <c r="C53" s="95" t="s">
        <v>162</v>
      </c>
      <c r="D53" s="97">
        <v>1449</v>
      </c>
      <c r="E53" s="98" t="s">
        <v>158</v>
      </c>
      <c r="F53" s="98" t="s">
        <v>163</v>
      </c>
      <c r="G53" s="39" t="s">
        <v>164</v>
      </c>
      <c r="H53" s="137"/>
      <c r="I53" s="18">
        <v>706487842</v>
      </c>
      <c r="J53" s="76" t="s">
        <v>165</v>
      </c>
      <c r="K53" s="77">
        <v>210</v>
      </c>
      <c r="L53" s="77">
        <v>116</v>
      </c>
      <c r="M53" s="78"/>
      <c r="N53" s="88"/>
      <c r="O53" s="77"/>
    </row>
    <row r="54" spans="1:15" s="4" customFormat="1" ht="76.5" customHeight="1" x14ac:dyDescent="0.25">
      <c r="A54" s="141">
        <v>6</v>
      </c>
      <c r="B54" s="141" t="s">
        <v>166</v>
      </c>
      <c r="C54" s="141" t="s">
        <v>167</v>
      </c>
      <c r="D54" s="144">
        <v>1281</v>
      </c>
      <c r="E54" s="141" t="s">
        <v>168</v>
      </c>
      <c r="F54" s="141" t="s">
        <v>169</v>
      </c>
      <c r="G54" s="128" t="s">
        <v>170</v>
      </c>
      <c r="H54" s="135">
        <f>+I54+I55+I56+I57+I58+I60+I59+I61</f>
        <v>7700000000</v>
      </c>
      <c r="I54" s="18">
        <v>6865947000</v>
      </c>
      <c r="J54" s="63" t="s">
        <v>171</v>
      </c>
      <c r="K54" s="46"/>
      <c r="L54" s="46"/>
      <c r="M54" s="47"/>
      <c r="N54" s="47"/>
      <c r="O54" s="46"/>
    </row>
    <row r="55" spans="1:15" s="4" customFormat="1" ht="18" customHeight="1" x14ac:dyDescent="0.25">
      <c r="A55" s="142"/>
      <c r="B55" s="142"/>
      <c r="C55" s="142"/>
      <c r="D55" s="145"/>
      <c r="E55" s="142"/>
      <c r="F55" s="142"/>
      <c r="G55" s="147"/>
      <c r="H55" s="136"/>
      <c r="I55" s="18">
        <v>100000000</v>
      </c>
      <c r="J55" s="19" t="s">
        <v>172</v>
      </c>
      <c r="K55" s="46"/>
      <c r="L55" s="46"/>
      <c r="M55" s="47"/>
      <c r="N55" s="47"/>
      <c r="O55" s="46"/>
    </row>
    <row r="56" spans="1:15" s="4" customFormat="1" ht="17.25" customHeight="1" x14ac:dyDescent="0.25">
      <c r="A56" s="142"/>
      <c r="B56" s="142"/>
      <c r="C56" s="142"/>
      <c r="D56" s="145"/>
      <c r="E56" s="142"/>
      <c r="F56" s="142"/>
      <c r="G56" s="147"/>
      <c r="H56" s="136"/>
      <c r="I56" s="18">
        <v>60000000</v>
      </c>
      <c r="J56" s="19" t="s">
        <v>173</v>
      </c>
      <c r="K56" s="46"/>
      <c r="L56" s="46"/>
      <c r="M56" s="47"/>
      <c r="N56" s="47"/>
      <c r="O56" s="46"/>
    </row>
    <row r="57" spans="1:15" s="4" customFormat="1" ht="18" customHeight="1" x14ac:dyDescent="0.25">
      <c r="A57" s="142"/>
      <c r="B57" s="142"/>
      <c r="C57" s="142"/>
      <c r="D57" s="145"/>
      <c r="E57" s="142"/>
      <c r="F57" s="142"/>
      <c r="G57" s="147"/>
      <c r="H57" s="136"/>
      <c r="I57" s="18">
        <v>300000000</v>
      </c>
      <c r="J57" s="19" t="s">
        <v>174</v>
      </c>
      <c r="K57" s="46"/>
      <c r="L57" s="46"/>
      <c r="M57" s="47"/>
      <c r="N57" s="47"/>
      <c r="O57" s="46"/>
    </row>
    <row r="58" spans="1:15" s="4" customFormat="1" ht="19.5" customHeight="1" x14ac:dyDescent="0.25">
      <c r="A58" s="142"/>
      <c r="B58" s="142"/>
      <c r="C58" s="142"/>
      <c r="D58" s="145"/>
      <c r="E58" s="142"/>
      <c r="F58" s="142"/>
      <c r="G58" s="147"/>
      <c r="H58" s="136"/>
      <c r="I58" s="18">
        <v>4053000</v>
      </c>
      <c r="J58" s="19" t="s">
        <v>175</v>
      </c>
      <c r="K58" s="46"/>
      <c r="L58" s="46"/>
      <c r="M58" s="47"/>
      <c r="N58" s="47"/>
      <c r="O58" s="46"/>
    </row>
    <row r="59" spans="1:15" s="4" customFormat="1" ht="24.75" customHeight="1" x14ac:dyDescent="0.25">
      <c r="A59" s="142"/>
      <c r="B59" s="142"/>
      <c r="C59" s="142"/>
      <c r="D59" s="145"/>
      <c r="E59" s="142"/>
      <c r="F59" s="142"/>
      <c r="G59" s="147"/>
      <c r="H59" s="136"/>
      <c r="I59" s="18">
        <v>30000000</v>
      </c>
      <c r="J59" s="19" t="s">
        <v>176</v>
      </c>
      <c r="K59" s="46"/>
      <c r="L59" s="46"/>
      <c r="M59" s="47"/>
      <c r="N59" s="47"/>
      <c r="O59" s="46"/>
    </row>
    <row r="60" spans="1:15" s="4" customFormat="1" ht="24.75" customHeight="1" x14ac:dyDescent="0.25">
      <c r="A60" s="142"/>
      <c r="B60" s="142"/>
      <c r="C60" s="142"/>
      <c r="D60" s="145"/>
      <c r="E60" s="142"/>
      <c r="F60" s="142"/>
      <c r="G60" s="147"/>
      <c r="H60" s="136"/>
      <c r="I60" s="18">
        <v>40000000</v>
      </c>
      <c r="J60" s="63" t="s">
        <v>177</v>
      </c>
      <c r="K60" s="46"/>
      <c r="L60" s="46"/>
      <c r="M60" s="47"/>
      <c r="N60" s="47"/>
      <c r="O60" s="46"/>
    </row>
    <row r="61" spans="1:15" s="4" customFormat="1" ht="84" customHeight="1" x14ac:dyDescent="0.25">
      <c r="A61" s="143"/>
      <c r="B61" s="143"/>
      <c r="C61" s="143"/>
      <c r="D61" s="146"/>
      <c r="E61" s="143"/>
      <c r="F61" s="143"/>
      <c r="G61" s="129"/>
      <c r="H61" s="137"/>
      <c r="I61" s="18">
        <v>300000000</v>
      </c>
      <c r="J61" s="19" t="s">
        <v>178</v>
      </c>
      <c r="K61" s="46"/>
      <c r="L61" s="46"/>
      <c r="M61" s="47"/>
      <c r="N61" s="47"/>
      <c r="O61" s="46"/>
    </row>
    <row r="62" spans="1:15" s="4" customFormat="1" ht="41.25" customHeight="1" x14ac:dyDescent="0.25">
      <c r="A62" s="99"/>
      <c r="B62" s="141" t="s">
        <v>81</v>
      </c>
      <c r="C62" s="141" t="s">
        <v>179</v>
      </c>
      <c r="D62" s="144">
        <v>1281</v>
      </c>
      <c r="E62" s="141" t="s">
        <v>168</v>
      </c>
      <c r="F62" s="141" t="s">
        <v>180</v>
      </c>
      <c r="G62" s="128" t="s">
        <v>181</v>
      </c>
      <c r="H62" s="136">
        <f>+I62+I63+I64</f>
        <v>3700000000</v>
      </c>
      <c r="I62" s="18">
        <v>3100000000</v>
      </c>
      <c r="J62" s="19" t="s">
        <v>182</v>
      </c>
      <c r="K62" s="46"/>
      <c r="L62" s="46"/>
      <c r="M62" s="47"/>
      <c r="N62" s="47"/>
      <c r="O62" s="46"/>
    </row>
    <row r="63" spans="1:15" s="4" customFormat="1" ht="23.25" customHeight="1" x14ac:dyDescent="0.25">
      <c r="A63" s="99"/>
      <c r="B63" s="142"/>
      <c r="C63" s="142"/>
      <c r="D63" s="145"/>
      <c r="E63" s="142"/>
      <c r="F63" s="142"/>
      <c r="G63" s="147"/>
      <c r="H63" s="136"/>
      <c r="I63" s="18">
        <v>200000000</v>
      </c>
      <c r="J63" s="19" t="s">
        <v>183</v>
      </c>
      <c r="K63" s="46"/>
      <c r="L63" s="46"/>
      <c r="M63" s="47"/>
      <c r="N63" s="47"/>
      <c r="O63" s="46"/>
    </row>
    <row r="64" spans="1:15" s="4" customFormat="1" ht="20.25" customHeight="1" x14ac:dyDescent="0.25">
      <c r="A64" s="99"/>
      <c r="B64" s="143"/>
      <c r="C64" s="143"/>
      <c r="D64" s="146"/>
      <c r="E64" s="143"/>
      <c r="F64" s="143"/>
      <c r="G64" s="129"/>
      <c r="H64" s="137"/>
      <c r="I64" s="18">
        <v>400000000</v>
      </c>
      <c r="J64" s="100" t="s">
        <v>184</v>
      </c>
      <c r="K64" s="46"/>
      <c r="L64" s="46"/>
      <c r="M64" s="47"/>
      <c r="N64" s="47"/>
      <c r="O64" s="46"/>
    </row>
    <row r="65" spans="1:15" s="4" customFormat="1" ht="36.75" customHeight="1" x14ac:dyDescent="0.25">
      <c r="A65" s="124">
        <v>13</v>
      </c>
      <c r="B65" s="124" t="s">
        <v>185</v>
      </c>
      <c r="C65" s="124" t="s">
        <v>186</v>
      </c>
      <c r="D65" s="126">
        <v>1451</v>
      </c>
      <c r="E65" s="124" t="s">
        <v>187</v>
      </c>
      <c r="F65" s="124" t="s">
        <v>188</v>
      </c>
      <c r="G65" s="132" t="s">
        <v>189</v>
      </c>
      <c r="H65" s="135">
        <f>+I65+I66+I67+I68+I69+I70</f>
        <v>996000000</v>
      </c>
      <c r="I65" s="18">
        <v>452896441</v>
      </c>
      <c r="J65" s="63" t="s">
        <v>190</v>
      </c>
      <c r="K65" s="46">
        <v>50</v>
      </c>
      <c r="L65" s="46">
        <v>50</v>
      </c>
      <c r="M65" s="101"/>
      <c r="N65" s="130">
        <f>100-K65-L65-K68-L68</f>
        <v>-60</v>
      </c>
      <c r="O65" s="46">
        <v>35</v>
      </c>
    </row>
    <row r="66" spans="1:15" s="4" customFormat="1" ht="21.75" customHeight="1" x14ac:dyDescent="0.25">
      <c r="A66" s="139"/>
      <c r="B66" s="139"/>
      <c r="C66" s="139"/>
      <c r="D66" s="140"/>
      <c r="E66" s="139"/>
      <c r="F66" s="139"/>
      <c r="G66" s="133"/>
      <c r="H66" s="136"/>
      <c r="I66" s="18">
        <v>36103559</v>
      </c>
      <c r="J66" s="19" t="s">
        <v>191</v>
      </c>
      <c r="K66" s="46"/>
      <c r="L66" s="46"/>
      <c r="M66" s="46"/>
      <c r="N66" s="138"/>
      <c r="O66" s="46"/>
    </row>
    <row r="67" spans="1:15" s="4" customFormat="1" ht="20.25" customHeight="1" x14ac:dyDescent="0.25">
      <c r="A67" s="139"/>
      <c r="B67" s="139"/>
      <c r="C67" s="139"/>
      <c r="D67" s="140"/>
      <c r="E67" s="139"/>
      <c r="F67" s="139"/>
      <c r="G67" s="133"/>
      <c r="H67" s="136"/>
      <c r="I67" s="18">
        <v>37000000</v>
      </c>
      <c r="J67" s="19" t="s">
        <v>192</v>
      </c>
      <c r="K67" s="46"/>
      <c r="L67" s="46"/>
      <c r="M67" s="46"/>
      <c r="N67" s="138"/>
      <c r="O67" s="46"/>
    </row>
    <row r="68" spans="1:15" s="4" customFormat="1" ht="19.5" customHeight="1" x14ac:dyDescent="0.25">
      <c r="A68" s="125"/>
      <c r="B68" s="125"/>
      <c r="C68" s="125"/>
      <c r="D68" s="127"/>
      <c r="E68" s="125"/>
      <c r="F68" s="125"/>
      <c r="G68" s="134"/>
      <c r="H68" s="136"/>
      <c r="I68" s="18">
        <v>190000000</v>
      </c>
      <c r="J68" s="19" t="s">
        <v>193</v>
      </c>
      <c r="K68" s="46">
        <v>30</v>
      </c>
      <c r="L68" s="46">
        <v>30</v>
      </c>
      <c r="M68" s="46"/>
      <c r="N68" s="131"/>
      <c r="O68" s="46"/>
    </row>
    <row r="69" spans="1:15" s="4" customFormat="1" ht="30.75" customHeight="1" x14ac:dyDescent="0.25">
      <c r="A69" s="123">
        <v>13</v>
      </c>
      <c r="B69" s="124" t="s">
        <v>185</v>
      </c>
      <c r="C69" s="124" t="s">
        <v>186</v>
      </c>
      <c r="D69" s="126">
        <v>1451</v>
      </c>
      <c r="E69" s="124" t="s">
        <v>187</v>
      </c>
      <c r="F69" s="126" t="s">
        <v>194</v>
      </c>
      <c r="G69" s="128" t="s">
        <v>195</v>
      </c>
      <c r="H69" s="136"/>
      <c r="I69" s="18">
        <v>80000000</v>
      </c>
      <c r="J69" s="19" t="s">
        <v>196</v>
      </c>
      <c r="K69" s="46"/>
      <c r="L69" s="46">
        <v>200</v>
      </c>
      <c r="M69" s="46"/>
      <c r="N69" s="130">
        <f>3000-K70-L70-L69</f>
        <v>-100</v>
      </c>
      <c r="O69" s="46">
        <v>100</v>
      </c>
    </row>
    <row r="70" spans="1:15" s="4" customFormat="1" ht="72" customHeight="1" x14ac:dyDescent="0.25">
      <c r="A70" s="123"/>
      <c r="B70" s="125"/>
      <c r="C70" s="125"/>
      <c r="D70" s="127"/>
      <c r="E70" s="125"/>
      <c r="F70" s="127"/>
      <c r="G70" s="129"/>
      <c r="H70" s="137"/>
      <c r="I70" s="18">
        <v>200000000</v>
      </c>
      <c r="J70" s="19" t="s">
        <v>197</v>
      </c>
      <c r="K70" s="46">
        <v>1400</v>
      </c>
      <c r="L70" s="46">
        <v>1500</v>
      </c>
      <c r="M70" s="102">
        <v>1276</v>
      </c>
      <c r="N70" s="131"/>
      <c r="O70" s="46"/>
    </row>
    <row r="71" spans="1:15" s="4" customFormat="1" ht="70.5" customHeight="1" x14ac:dyDescent="0.25">
      <c r="A71" s="103"/>
      <c r="B71" s="104" t="s">
        <v>198</v>
      </c>
      <c r="C71" s="104" t="s">
        <v>199</v>
      </c>
      <c r="D71" s="105">
        <v>1421</v>
      </c>
      <c r="E71" s="104" t="s">
        <v>200</v>
      </c>
      <c r="F71" s="104"/>
      <c r="G71" s="106" t="s">
        <v>201</v>
      </c>
      <c r="H71" s="24">
        <f>+I71</f>
        <v>3960618000</v>
      </c>
      <c r="I71" s="18">
        <v>3960618000</v>
      </c>
      <c r="J71" s="19" t="s">
        <v>202</v>
      </c>
      <c r="K71" s="46">
        <v>28</v>
      </c>
      <c r="L71" s="46">
        <v>156</v>
      </c>
      <c r="M71" s="47">
        <v>154</v>
      </c>
      <c r="N71" s="47"/>
      <c r="O71" s="46"/>
    </row>
    <row r="72" spans="1:15" s="4" customFormat="1" ht="12.75" customHeight="1" x14ac:dyDescent="0.25">
      <c r="B72" s="120" t="s">
        <v>203</v>
      </c>
      <c r="C72" s="121"/>
      <c r="D72" s="121"/>
      <c r="E72" s="121"/>
      <c r="F72" s="122"/>
      <c r="G72" s="107"/>
      <c r="H72" s="108">
        <f>SUBTOTAL(9,H5:H71)</f>
        <v>107482699999.60001</v>
      </c>
      <c r="I72" s="109">
        <f>SUM(I5:I71)</f>
        <v>107482699999.60001</v>
      </c>
      <c r="J72" s="110"/>
      <c r="K72" s="111"/>
      <c r="L72" s="111"/>
      <c r="M72" s="111"/>
      <c r="N72" s="111"/>
      <c r="O72" s="112"/>
    </row>
    <row r="73" spans="1:15" x14ac:dyDescent="0.2">
      <c r="I73" s="113">
        <f>SUM(I5:I71)</f>
        <v>107482699999.60001</v>
      </c>
      <c r="O73" s="3"/>
    </row>
    <row r="74" spans="1:15" x14ac:dyDescent="0.2">
      <c r="H74" s="114"/>
      <c r="I74" s="52"/>
      <c r="O74" s="3"/>
    </row>
    <row r="75" spans="1:15" x14ac:dyDescent="0.2">
      <c r="H75" s="115"/>
      <c r="I75" s="115"/>
    </row>
    <row r="76" spans="1:15" x14ac:dyDescent="0.2">
      <c r="H76" s="114"/>
      <c r="I76" s="115"/>
    </row>
    <row r="77" spans="1:15" ht="15" x14ac:dyDescent="0.25">
      <c r="F77" s="1"/>
      <c r="H77"/>
    </row>
    <row r="78" spans="1:15" x14ac:dyDescent="0.2">
      <c r="F78" s="1"/>
      <c r="H78" s="114"/>
    </row>
    <row r="79" spans="1:15" x14ac:dyDescent="0.2">
      <c r="F79" s="1"/>
      <c r="H79" s="114"/>
      <c r="I79" s="114"/>
    </row>
    <row r="80" spans="1:15" x14ac:dyDescent="0.2">
      <c r="F80" s="1"/>
    </row>
    <row r="81" spans="6:11" x14ac:dyDescent="0.2">
      <c r="F81" s="1"/>
    </row>
    <row r="82" spans="6:11" x14ac:dyDescent="0.2">
      <c r="F82" s="114"/>
      <c r="H82" s="116"/>
      <c r="I82" s="116"/>
      <c r="J82" s="116"/>
      <c r="K82" s="116"/>
    </row>
    <row r="83" spans="6:11" x14ac:dyDescent="0.2">
      <c r="F83" s="117"/>
    </row>
    <row r="84" spans="6:11" x14ac:dyDescent="0.2">
      <c r="F84" s="117"/>
    </row>
  </sheetData>
  <mergeCells count="138">
    <mergeCell ref="O12:O13"/>
    <mergeCell ref="D2:J2"/>
    <mergeCell ref="A12:A13"/>
    <mergeCell ref="B12:B13"/>
    <mergeCell ref="C12:C13"/>
    <mergeCell ref="D12:D13"/>
    <mergeCell ref="E12:E13"/>
    <mergeCell ref="F12:F13"/>
    <mergeCell ref="G12:G13"/>
    <mergeCell ref="H12:H13"/>
    <mergeCell ref="N16:N21"/>
    <mergeCell ref="O16:O20"/>
    <mergeCell ref="A16:A23"/>
    <mergeCell ref="B16:B23"/>
    <mergeCell ref="C16:C23"/>
    <mergeCell ref="D16:D21"/>
    <mergeCell ref="E16:E21"/>
    <mergeCell ref="F16:F21"/>
    <mergeCell ref="A14:A15"/>
    <mergeCell ref="B14:B15"/>
    <mergeCell ref="C14:C15"/>
    <mergeCell ref="D14:D15"/>
    <mergeCell ref="E14:E15"/>
    <mergeCell ref="F14:F15"/>
    <mergeCell ref="G14:G15"/>
    <mergeCell ref="H14:H15"/>
    <mergeCell ref="N14:N15"/>
    <mergeCell ref="I22:I23"/>
    <mergeCell ref="D22:D23"/>
    <mergeCell ref="E22:E23"/>
    <mergeCell ref="F22:F23"/>
    <mergeCell ref="G22:G23"/>
    <mergeCell ref="H22:H23"/>
    <mergeCell ref="G16:G21"/>
    <mergeCell ref="H16:H21"/>
    <mergeCell ref="K16:K21"/>
    <mergeCell ref="K26:K27"/>
    <mergeCell ref="L26:L27"/>
    <mergeCell ref="M26:M27"/>
    <mergeCell ref="N26:N27"/>
    <mergeCell ref="O26:O27"/>
    <mergeCell ref="B24:B25"/>
    <mergeCell ref="C24:C25"/>
    <mergeCell ref="B26:B27"/>
    <mergeCell ref="C26:C27"/>
    <mergeCell ref="D26:D27"/>
    <mergeCell ref="E26:E27"/>
    <mergeCell ref="F26:F27"/>
    <mergeCell ref="G26:G27"/>
    <mergeCell ref="H26:H27"/>
    <mergeCell ref="O28:O29"/>
    <mergeCell ref="G28:G29"/>
    <mergeCell ref="H28:H29"/>
    <mergeCell ref="K28:K29"/>
    <mergeCell ref="L28:L29"/>
    <mergeCell ref="M28:M29"/>
    <mergeCell ref="N28:N29"/>
    <mergeCell ref="B28:B29"/>
    <mergeCell ref="C28:C29"/>
    <mergeCell ref="D28:D29"/>
    <mergeCell ref="E28:E29"/>
    <mergeCell ref="F28:F29"/>
    <mergeCell ref="O30:O31"/>
    <mergeCell ref="A30:A34"/>
    <mergeCell ref="B30:B31"/>
    <mergeCell ref="C30:C32"/>
    <mergeCell ref="D30:D31"/>
    <mergeCell ref="E30:E31"/>
    <mergeCell ref="F30:F31"/>
    <mergeCell ref="G30:G31"/>
    <mergeCell ref="H30:H31"/>
    <mergeCell ref="K30:K31"/>
    <mergeCell ref="B33:B34"/>
    <mergeCell ref="C33:C34"/>
    <mergeCell ref="D33:D34"/>
    <mergeCell ref="E33:E34"/>
    <mergeCell ref="F33:F34"/>
    <mergeCell ref="G33:G34"/>
    <mergeCell ref="H33:H34"/>
    <mergeCell ref="L30:L31"/>
    <mergeCell ref="N30:N31"/>
    <mergeCell ref="G35:G40"/>
    <mergeCell ref="H35:H40"/>
    <mergeCell ref="N35:N40"/>
    <mergeCell ref="A35:A40"/>
    <mergeCell ref="B35:B40"/>
    <mergeCell ref="C35:C40"/>
    <mergeCell ref="D35:D40"/>
    <mergeCell ref="E35:E40"/>
    <mergeCell ref="F35:F40"/>
    <mergeCell ref="A49:A51"/>
    <mergeCell ref="B49:B51"/>
    <mergeCell ref="C49:C51"/>
    <mergeCell ref="D49:D51"/>
    <mergeCell ref="E49:E51"/>
    <mergeCell ref="H49:H51"/>
    <mergeCell ref="H44:H47"/>
    <mergeCell ref="A44:A47"/>
    <mergeCell ref="B44:B47"/>
    <mergeCell ref="C44:C47"/>
    <mergeCell ref="D44:D47"/>
    <mergeCell ref="E44:E47"/>
    <mergeCell ref="F44:F47"/>
    <mergeCell ref="G44:G46"/>
    <mergeCell ref="B62:B64"/>
    <mergeCell ref="C62:C64"/>
    <mergeCell ref="D62:D64"/>
    <mergeCell ref="E62:E64"/>
    <mergeCell ref="F62:F64"/>
    <mergeCell ref="G62:G64"/>
    <mergeCell ref="H62:H64"/>
    <mergeCell ref="H52:H53"/>
    <mergeCell ref="A54:A61"/>
    <mergeCell ref="B54:B61"/>
    <mergeCell ref="C54:C61"/>
    <mergeCell ref="D54:D61"/>
    <mergeCell ref="E54:E61"/>
    <mergeCell ref="F54:F61"/>
    <mergeCell ref="G54:G61"/>
    <mergeCell ref="H54:H61"/>
    <mergeCell ref="G65:G68"/>
    <mergeCell ref="H65:H70"/>
    <mergeCell ref="N65:N68"/>
    <mergeCell ref="A65:A68"/>
    <mergeCell ref="B65:B68"/>
    <mergeCell ref="C65:C68"/>
    <mergeCell ref="D65:D68"/>
    <mergeCell ref="E65:E68"/>
    <mergeCell ref="F65:F68"/>
    <mergeCell ref="B72:F72"/>
    <mergeCell ref="A69:A70"/>
    <mergeCell ref="B69:B70"/>
    <mergeCell ref="C69:C70"/>
    <mergeCell ref="D69:D70"/>
    <mergeCell ref="E69:E70"/>
    <mergeCell ref="F69:F70"/>
    <mergeCell ref="G69:G70"/>
    <mergeCell ref="N69:N70"/>
  </mergeCells>
  <dataValidations count="1">
    <dataValidation type="list" allowBlank="1" showInputMessage="1" showErrorMessage="1" sqref="C2:C3 IO2:IO3 SK2:SK3 ACG2:ACG3 AMC2:AMC3 AVY2:AVY3 BFU2:BFU3 BPQ2:BPQ3 BZM2:BZM3 CJI2:CJI3 CTE2:CTE3 DDA2:DDA3 DMW2:DMW3 DWS2:DWS3 EGO2:EGO3 EQK2:EQK3 FAG2:FAG3 FKC2:FKC3 FTY2:FTY3 GDU2:GDU3 GNQ2:GNQ3 GXM2:GXM3 HHI2:HHI3 HRE2:HRE3 IBA2:IBA3 IKW2:IKW3 IUS2:IUS3 JEO2:JEO3 JOK2:JOK3 JYG2:JYG3 KIC2:KIC3 KRY2:KRY3 LBU2:LBU3 LLQ2:LLQ3 LVM2:LVM3 MFI2:MFI3 MPE2:MPE3 MZA2:MZA3 NIW2:NIW3 NSS2:NSS3 OCO2:OCO3 OMK2:OMK3 OWG2:OWG3 PGC2:PGC3 PPY2:PPY3 PZU2:PZU3 QJQ2:QJQ3 QTM2:QTM3 RDI2:RDI3 RNE2:RNE3 RXA2:RXA3 SGW2:SGW3 SQS2:SQS3 TAO2:TAO3 TKK2:TKK3 TUG2:TUG3 UEC2:UEC3 UNY2:UNY3 UXU2:UXU3 VHQ2:VHQ3 VRM2:VRM3 WBI2:WBI3 WLE2:WLE3 WVA2:WVA3 C65538:C65539 IO65538:IO65539 SK65538:SK65539 ACG65538:ACG65539 AMC65538:AMC65539 AVY65538:AVY65539 BFU65538:BFU65539 BPQ65538:BPQ65539 BZM65538:BZM65539 CJI65538:CJI65539 CTE65538:CTE65539 DDA65538:DDA65539 DMW65538:DMW65539 DWS65538:DWS65539 EGO65538:EGO65539 EQK65538:EQK65539 FAG65538:FAG65539 FKC65538:FKC65539 FTY65538:FTY65539 GDU65538:GDU65539 GNQ65538:GNQ65539 GXM65538:GXM65539 HHI65538:HHI65539 HRE65538:HRE65539 IBA65538:IBA65539 IKW65538:IKW65539 IUS65538:IUS65539 JEO65538:JEO65539 JOK65538:JOK65539 JYG65538:JYG65539 KIC65538:KIC65539 KRY65538:KRY65539 LBU65538:LBU65539 LLQ65538:LLQ65539 LVM65538:LVM65539 MFI65538:MFI65539 MPE65538:MPE65539 MZA65538:MZA65539 NIW65538:NIW65539 NSS65538:NSS65539 OCO65538:OCO65539 OMK65538:OMK65539 OWG65538:OWG65539 PGC65538:PGC65539 PPY65538:PPY65539 PZU65538:PZU65539 QJQ65538:QJQ65539 QTM65538:QTM65539 RDI65538:RDI65539 RNE65538:RNE65539 RXA65538:RXA65539 SGW65538:SGW65539 SQS65538:SQS65539 TAO65538:TAO65539 TKK65538:TKK65539 TUG65538:TUG65539 UEC65538:UEC65539 UNY65538:UNY65539 UXU65538:UXU65539 VHQ65538:VHQ65539 VRM65538:VRM65539 WBI65538:WBI65539 WLE65538:WLE65539 WVA65538:WVA65539 C131074:C131075 IO131074:IO131075 SK131074:SK131075 ACG131074:ACG131075 AMC131074:AMC131075 AVY131074:AVY131075 BFU131074:BFU131075 BPQ131074:BPQ131075 BZM131074:BZM131075 CJI131074:CJI131075 CTE131074:CTE131075 DDA131074:DDA131075 DMW131074:DMW131075 DWS131074:DWS131075 EGO131074:EGO131075 EQK131074:EQK131075 FAG131074:FAG131075 FKC131074:FKC131075 FTY131074:FTY131075 GDU131074:GDU131075 GNQ131074:GNQ131075 GXM131074:GXM131075 HHI131074:HHI131075 HRE131074:HRE131075 IBA131074:IBA131075 IKW131074:IKW131075 IUS131074:IUS131075 JEO131074:JEO131075 JOK131074:JOK131075 JYG131074:JYG131075 KIC131074:KIC131075 KRY131074:KRY131075 LBU131074:LBU131075 LLQ131074:LLQ131075 LVM131074:LVM131075 MFI131074:MFI131075 MPE131074:MPE131075 MZA131074:MZA131075 NIW131074:NIW131075 NSS131074:NSS131075 OCO131074:OCO131075 OMK131074:OMK131075 OWG131074:OWG131075 PGC131074:PGC131075 PPY131074:PPY131075 PZU131074:PZU131075 QJQ131074:QJQ131075 QTM131074:QTM131075 RDI131074:RDI131075 RNE131074:RNE131075 RXA131074:RXA131075 SGW131074:SGW131075 SQS131074:SQS131075 TAO131074:TAO131075 TKK131074:TKK131075 TUG131074:TUG131075 UEC131074:UEC131075 UNY131074:UNY131075 UXU131074:UXU131075 VHQ131074:VHQ131075 VRM131074:VRM131075 WBI131074:WBI131075 WLE131074:WLE131075 WVA131074:WVA131075 C196610:C196611 IO196610:IO196611 SK196610:SK196611 ACG196610:ACG196611 AMC196610:AMC196611 AVY196610:AVY196611 BFU196610:BFU196611 BPQ196610:BPQ196611 BZM196610:BZM196611 CJI196610:CJI196611 CTE196610:CTE196611 DDA196610:DDA196611 DMW196610:DMW196611 DWS196610:DWS196611 EGO196610:EGO196611 EQK196610:EQK196611 FAG196610:FAG196611 FKC196610:FKC196611 FTY196610:FTY196611 GDU196610:GDU196611 GNQ196610:GNQ196611 GXM196610:GXM196611 HHI196610:HHI196611 HRE196610:HRE196611 IBA196610:IBA196611 IKW196610:IKW196611 IUS196610:IUS196611 JEO196610:JEO196611 JOK196610:JOK196611 JYG196610:JYG196611 KIC196610:KIC196611 KRY196610:KRY196611 LBU196610:LBU196611 LLQ196610:LLQ196611 LVM196610:LVM196611 MFI196610:MFI196611 MPE196610:MPE196611 MZA196610:MZA196611 NIW196610:NIW196611 NSS196610:NSS196611 OCO196610:OCO196611 OMK196610:OMK196611 OWG196610:OWG196611 PGC196610:PGC196611 PPY196610:PPY196611 PZU196610:PZU196611 QJQ196610:QJQ196611 QTM196610:QTM196611 RDI196610:RDI196611 RNE196610:RNE196611 RXA196610:RXA196611 SGW196610:SGW196611 SQS196610:SQS196611 TAO196610:TAO196611 TKK196610:TKK196611 TUG196610:TUG196611 UEC196610:UEC196611 UNY196610:UNY196611 UXU196610:UXU196611 VHQ196610:VHQ196611 VRM196610:VRM196611 WBI196610:WBI196611 WLE196610:WLE196611 WVA196610:WVA196611 C262146:C262147 IO262146:IO262147 SK262146:SK262147 ACG262146:ACG262147 AMC262146:AMC262147 AVY262146:AVY262147 BFU262146:BFU262147 BPQ262146:BPQ262147 BZM262146:BZM262147 CJI262146:CJI262147 CTE262146:CTE262147 DDA262146:DDA262147 DMW262146:DMW262147 DWS262146:DWS262147 EGO262146:EGO262147 EQK262146:EQK262147 FAG262146:FAG262147 FKC262146:FKC262147 FTY262146:FTY262147 GDU262146:GDU262147 GNQ262146:GNQ262147 GXM262146:GXM262147 HHI262146:HHI262147 HRE262146:HRE262147 IBA262146:IBA262147 IKW262146:IKW262147 IUS262146:IUS262147 JEO262146:JEO262147 JOK262146:JOK262147 JYG262146:JYG262147 KIC262146:KIC262147 KRY262146:KRY262147 LBU262146:LBU262147 LLQ262146:LLQ262147 LVM262146:LVM262147 MFI262146:MFI262147 MPE262146:MPE262147 MZA262146:MZA262147 NIW262146:NIW262147 NSS262146:NSS262147 OCO262146:OCO262147 OMK262146:OMK262147 OWG262146:OWG262147 PGC262146:PGC262147 PPY262146:PPY262147 PZU262146:PZU262147 QJQ262146:QJQ262147 QTM262146:QTM262147 RDI262146:RDI262147 RNE262146:RNE262147 RXA262146:RXA262147 SGW262146:SGW262147 SQS262146:SQS262147 TAO262146:TAO262147 TKK262146:TKK262147 TUG262146:TUG262147 UEC262146:UEC262147 UNY262146:UNY262147 UXU262146:UXU262147 VHQ262146:VHQ262147 VRM262146:VRM262147 WBI262146:WBI262147 WLE262146:WLE262147 WVA262146:WVA262147 C327682:C327683 IO327682:IO327683 SK327682:SK327683 ACG327682:ACG327683 AMC327682:AMC327683 AVY327682:AVY327683 BFU327682:BFU327683 BPQ327682:BPQ327683 BZM327682:BZM327683 CJI327682:CJI327683 CTE327682:CTE327683 DDA327682:DDA327683 DMW327682:DMW327683 DWS327682:DWS327683 EGO327682:EGO327683 EQK327682:EQK327683 FAG327682:FAG327683 FKC327682:FKC327683 FTY327682:FTY327683 GDU327682:GDU327683 GNQ327682:GNQ327683 GXM327682:GXM327683 HHI327682:HHI327683 HRE327682:HRE327683 IBA327682:IBA327683 IKW327682:IKW327683 IUS327682:IUS327683 JEO327682:JEO327683 JOK327682:JOK327683 JYG327682:JYG327683 KIC327682:KIC327683 KRY327682:KRY327683 LBU327682:LBU327683 LLQ327682:LLQ327683 LVM327682:LVM327683 MFI327682:MFI327683 MPE327682:MPE327683 MZA327682:MZA327683 NIW327682:NIW327683 NSS327682:NSS327683 OCO327682:OCO327683 OMK327682:OMK327683 OWG327682:OWG327683 PGC327682:PGC327683 PPY327682:PPY327683 PZU327682:PZU327683 QJQ327682:QJQ327683 QTM327682:QTM327683 RDI327682:RDI327683 RNE327682:RNE327683 RXA327682:RXA327683 SGW327682:SGW327683 SQS327682:SQS327683 TAO327682:TAO327683 TKK327682:TKK327683 TUG327682:TUG327683 UEC327682:UEC327683 UNY327682:UNY327683 UXU327682:UXU327683 VHQ327682:VHQ327683 VRM327682:VRM327683 WBI327682:WBI327683 WLE327682:WLE327683 WVA327682:WVA327683 C393218:C393219 IO393218:IO393219 SK393218:SK393219 ACG393218:ACG393219 AMC393218:AMC393219 AVY393218:AVY393219 BFU393218:BFU393219 BPQ393218:BPQ393219 BZM393218:BZM393219 CJI393218:CJI393219 CTE393218:CTE393219 DDA393218:DDA393219 DMW393218:DMW393219 DWS393218:DWS393219 EGO393218:EGO393219 EQK393218:EQK393219 FAG393218:FAG393219 FKC393218:FKC393219 FTY393218:FTY393219 GDU393218:GDU393219 GNQ393218:GNQ393219 GXM393218:GXM393219 HHI393218:HHI393219 HRE393218:HRE393219 IBA393218:IBA393219 IKW393218:IKW393219 IUS393218:IUS393219 JEO393218:JEO393219 JOK393218:JOK393219 JYG393218:JYG393219 KIC393218:KIC393219 KRY393218:KRY393219 LBU393218:LBU393219 LLQ393218:LLQ393219 LVM393218:LVM393219 MFI393218:MFI393219 MPE393218:MPE393219 MZA393218:MZA393219 NIW393218:NIW393219 NSS393218:NSS393219 OCO393218:OCO393219 OMK393218:OMK393219 OWG393218:OWG393219 PGC393218:PGC393219 PPY393218:PPY393219 PZU393218:PZU393219 QJQ393218:QJQ393219 QTM393218:QTM393219 RDI393218:RDI393219 RNE393218:RNE393219 RXA393218:RXA393219 SGW393218:SGW393219 SQS393218:SQS393219 TAO393218:TAO393219 TKK393218:TKK393219 TUG393218:TUG393219 UEC393218:UEC393219 UNY393218:UNY393219 UXU393218:UXU393219 VHQ393218:VHQ393219 VRM393218:VRM393219 WBI393218:WBI393219 WLE393218:WLE393219 WVA393218:WVA393219 C458754:C458755 IO458754:IO458755 SK458754:SK458755 ACG458754:ACG458755 AMC458754:AMC458755 AVY458754:AVY458755 BFU458754:BFU458755 BPQ458754:BPQ458755 BZM458754:BZM458755 CJI458754:CJI458755 CTE458754:CTE458755 DDA458754:DDA458755 DMW458754:DMW458755 DWS458754:DWS458755 EGO458754:EGO458755 EQK458754:EQK458755 FAG458754:FAG458755 FKC458754:FKC458755 FTY458754:FTY458755 GDU458754:GDU458755 GNQ458754:GNQ458755 GXM458754:GXM458755 HHI458754:HHI458755 HRE458754:HRE458755 IBA458754:IBA458755 IKW458754:IKW458755 IUS458754:IUS458755 JEO458754:JEO458755 JOK458754:JOK458755 JYG458754:JYG458755 KIC458754:KIC458755 KRY458754:KRY458755 LBU458754:LBU458755 LLQ458754:LLQ458755 LVM458754:LVM458755 MFI458754:MFI458755 MPE458754:MPE458755 MZA458754:MZA458755 NIW458754:NIW458755 NSS458754:NSS458755 OCO458754:OCO458755 OMK458754:OMK458755 OWG458754:OWG458755 PGC458754:PGC458755 PPY458754:PPY458755 PZU458754:PZU458755 QJQ458754:QJQ458755 QTM458754:QTM458755 RDI458754:RDI458755 RNE458754:RNE458755 RXA458754:RXA458755 SGW458754:SGW458755 SQS458754:SQS458755 TAO458754:TAO458755 TKK458754:TKK458755 TUG458754:TUG458755 UEC458754:UEC458755 UNY458754:UNY458755 UXU458754:UXU458755 VHQ458754:VHQ458755 VRM458754:VRM458755 WBI458754:WBI458755 WLE458754:WLE458755 WVA458754:WVA458755 C524290:C524291 IO524290:IO524291 SK524290:SK524291 ACG524290:ACG524291 AMC524290:AMC524291 AVY524290:AVY524291 BFU524290:BFU524291 BPQ524290:BPQ524291 BZM524290:BZM524291 CJI524290:CJI524291 CTE524290:CTE524291 DDA524290:DDA524291 DMW524290:DMW524291 DWS524290:DWS524291 EGO524290:EGO524291 EQK524290:EQK524291 FAG524290:FAG524291 FKC524290:FKC524291 FTY524290:FTY524291 GDU524290:GDU524291 GNQ524290:GNQ524291 GXM524290:GXM524291 HHI524290:HHI524291 HRE524290:HRE524291 IBA524290:IBA524291 IKW524290:IKW524291 IUS524290:IUS524291 JEO524290:JEO524291 JOK524290:JOK524291 JYG524290:JYG524291 KIC524290:KIC524291 KRY524290:KRY524291 LBU524290:LBU524291 LLQ524290:LLQ524291 LVM524290:LVM524291 MFI524290:MFI524291 MPE524290:MPE524291 MZA524290:MZA524291 NIW524290:NIW524291 NSS524290:NSS524291 OCO524290:OCO524291 OMK524290:OMK524291 OWG524290:OWG524291 PGC524290:PGC524291 PPY524290:PPY524291 PZU524290:PZU524291 QJQ524290:QJQ524291 QTM524290:QTM524291 RDI524290:RDI524291 RNE524290:RNE524291 RXA524290:RXA524291 SGW524290:SGW524291 SQS524290:SQS524291 TAO524290:TAO524291 TKK524290:TKK524291 TUG524290:TUG524291 UEC524290:UEC524291 UNY524290:UNY524291 UXU524290:UXU524291 VHQ524290:VHQ524291 VRM524290:VRM524291 WBI524290:WBI524291 WLE524290:WLE524291 WVA524290:WVA524291 C589826:C589827 IO589826:IO589827 SK589826:SK589827 ACG589826:ACG589827 AMC589826:AMC589827 AVY589826:AVY589827 BFU589826:BFU589827 BPQ589826:BPQ589827 BZM589826:BZM589827 CJI589826:CJI589827 CTE589826:CTE589827 DDA589826:DDA589827 DMW589826:DMW589827 DWS589826:DWS589827 EGO589826:EGO589827 EQK589826:EQK589827 FAG589826:FAG589827 FKC589826:FKC589827 FTY589826:FTY589827 GDU589826:GDU589827 GNQ589826:GNQ589827 GXM589826:GXM589827 HHI589826:HHI589827 HRE589826:HRE589827 IBA589826:IBA589827 IKW589826:IKW589827 IUS589826:IUS589827 JEO589826:JEO589827 JOK589826:JOK589827 JYG589826:JYG589827 KIC589826:KIC589827 KRY589826:KRY589827 LBU589826:LBU589827 LLQ589826:LLQ589827 LVM589826:LVM589827 MFI589826:MFI589827 MPE589826:MPE589827 MZA589826:MZA589827 NIW589826:NIW589827 NSS589826:NSS589827 OCO589826:OCO589827 OMK589826:OMK589827 OWG589826:OWG589827 PGC589826:PGC589827 PPY589826:PPY589827 PZU589826:PZU589827 QJQ589826:QJQ589827 QTM589826:QTM589827 RDI589826:RDI589827 RNE589826:RNE589827 RXA589826:RXA589827 SGW589826:SGW589827 SQS589826:SQS589827 TAO589826:TAO589827 TKK589826:TKK589827 TUG589826:TUG589827 UEC589826:UEC589827 UNY589826:UNY589827 UXU589826:UXU589827 VHQ589826:VHQ589827 VRM589826:VRM589827 WBI589826:WBI589827 WLE589826:WLE589827 WVA589826:WVA589827 C655362:C655363 IO655362:IO655363 SK655362:SK655363 ACG655362:ACG655363 AMC655362:AMC655363 AVY655362:AVY655363 BFU655362:BFU655363 BPQ655362:BPQ655363 BZM655362:BZM655363 CJI655362:CJI655363 CTE655362:CTE655363 DDA655362:DDA655363 DMW655362:DMW655363 DWS655362:DWS655363 EGO655362:EGO655363 EQK655362:EQK655363 FAG655362:FAG655363 FKC655362:FKC655363 FTY655362:FTY655363 GDU655362:GDU655363 GNQ655362:GNQ655363 GXM655362:GXM655363 HHI655362:HHI655363 HRE655362:HRE655363 IBA655362:IBA655363 IKW655362:IKW655363 IUS655362:IUS655363 JEO655362:JEO655363 JOK655362:JOK655363 JYG655362:JYG655363 KIC655362:KIC655363 KRY655362:KRY655363 LBU655362:LBU655363 LLQ655362:LLQ655363 LVM655362:LVM655363 MFI655362:MFI655363 MPE655362:MPE655363 MZA655362:MZA655363 NIW655362:NIW655363 NSS655362:NSS655363 OCO655362:OCO655363 OMK655362:OMK655363 OWG655362:OWG655363 PGC655362:PGC655363 PPY655362:PPY655363 PZU655362:PZU655363 QJQ655362:QJQ655363 QTM655362:QTM655363 RDI655362:RDI655363 RNE655362:RNE655363 RXA655362:RXA655363 SGW655362:SGW655363 SQS655362:SQS655363 TAO655362:TAO655363 TKK655362:TKK655363 TUG655362:TUG655363 UEC655362:UEC655363 UNY655362:UNY655363 UXU655362:UXU655363 VHQ655362:VHQ655363 VRM655362:VRM655363 WBI655362:WBI655363 WLE655362:WLE655363 WVA655362:WVA655363 C720898:C720899 IO720898:IO720899 SK720898:SK720899 ACG720898:ACG720899 AMC720898:AMC720899 AVY720898:AVY720899 BFU720898:BFU720899 BPQ720898:BPQ720899 BZM720898:BZM720899 CJI720898:CJI720899 CTE720898:CTE720899 DDA720898:DDA720899 DMW720898:DMW720899 DWS720898:DWS720899 EGO720898:EGO720899 EQK720898:EQK720899 FAG720898:FAG720899 FKC720898:FKC720899 FTY720898:FTY720899 GDU720898:GDU720899 GNQ720898:GNQ720899 GXM720898:GXM720899 HHI720898:HHI720899 HRE720898:HRE720899 IBA720898:IBA720899 IKW720898:IKW720899 IUS720898:IUS720899 JEO720898:JEO720899 JOK720898:JOK720899 JYG720898:JYG720899 KIC720898:KIC720899 KRY720898:KRY720899 LBU720898:LBU720899 LLQ720898:LLQ720899 LVM720898:LVM720899 MFI720898:MFI720899 MPE720898:MPE720899 MZA720898:MZA720899 NIW720898:NIW720899 NSS720898:NSS720899 OCO720898:OCO720899 OMK720898:OMK720899 OWG720898:OWG720899 PGC720898:PGC720899 PPY720898:PPY720899 PZU720898:PZU720899 QJQ720898:QJQ720899 QTM720898:QTM720899 RDI720898:RDI720899 RNE720898:RNE720899 RXA720898:RXA720899 SGW720898:SGW720899 SQS720898:SQS720899 TAO720898:TAO720899 TKK720898:TKK720899 TUG720898:TUG720899 UEC720898:UEC720899 UNY720898:UNY720899 UXU720898:UXU720899 VHQ720898:VHQ720899 VRM720898:VRM720899 WBI720898:WBI720899 WLE720898:WLE720899 WVA720898:WVA720899 C786434:C786435 IO786434:IO786435 SK786434:SK786435 ACG786434:ACG786435 AMC786434:AMC786435 AVY786434:AVY786435 BFU786434:BFU786435 BPQ786434:BPQ786435 BZM786434:BZM786435 CJI786434:CJI786435 CTE786434:CTE786435 DDA786434:DDA786435 DMW786434:DMW786435 DWS786434:DWS786435 EGO786434:EGO786435 EQK786434:EQK786435 FAG786434:FAG786435 FKC786434:FKC786435 FTY786434:FTY786435 GDU786434:GDU786435 GNQ786434:GNQ786435 GXM786434:GXM786435 HHI786434:HHI786435 HRE786434:HRE786435 IBA786434:IBA786435 IKW786434:IKW786435 IUS786434:IUS786435 JEO786434:JEO786435 JOK786434:JOK786435 JYG786434:JYG786435 KIC786434:KIC786435 KRY786434:KRY786435 LBU786434:LBU786435 LLQ786434:LLQ786435 LVM786434:LVM786435 MFI786434:MFI786435 MPE786434:MPE786435 MZA786434:MZA786435 NIW786434:NIW786435 NSS786434:NSS786435 OCO786434:OCO786435 OMK786434:OMK786435 OWG786434:OWG786435 PGC786434:PGC786435 PPY786434:PPY786435 PZU786434:PZU786435 QJQ786434:QJQ786435 QTM786434:QTM786435 RDI786434:RDI786435 RNE786434:RNE786435 RXA786434:RXA786435 SGW786434:SGW786435 SQS786434:SQS786435 TAO786434:TAO786435 TKK786434:TKK786435 TUG786434:TUG786435 UEC786434:UEC786435 UNY786434:UNY786435 UXU786434:UXU786435 VHQ786434:VHQ786435 VRM786434:VRM786435 WBI786434:WBI786435 WLE786434:WLE786435 WVA786434:WVA786435 C851970:C851971 IO851970:IO851971 SK851970:SK851971 ACG851970:ACG851971 AMC851970:AMC851971 AVY851970:AVY851971 BFU851970:BFU851971 BPQ851970:BPQ851971 BZM851970:BZM851971 CJI851970:CJI851971 CTE851970:CTE851971 DDA851970:DDA851971 DMW851970:DMW851971 DWS851970:DWS851971 EGO851970:EGO851971 EQK851970:EQK851971 FAG851970:FAG851971 FKC851970:FKC851971 FTY851970:FTY851971 GDU851970:GDU851971 GNQ851970:GNQ851971 GXM851970:GXM851971 HHI851970:HHI851971 HRE851970:HRE851971 IBA851970:IBA851971 IKW851970:IKW851971 IUS851970:IUS851971 JEO851970:JEO851971 JOK851970:JOK851971 JYG851970:JYG851971 KIC851970:KIC851971 KRY851970:KRY851971 LBU851970:LBU851971 LLQ851970:LLQ851971 LVM851970:LVM851971 MFI851970:MFI851971 MPE851970:MPE851971 MZA851970:MZA851971 NIW851970:NIW851971 NSS851970:NSS851971 OCO851970:OCO851971 OMK851970:OMK851971 OWG851970:OWG851971 PGC851970:PGC851971 PPY851970:PPY851971 PZU851970:PZU851971 QJQ851970:QJQ851971 QTM851970:QTM851971 RDI851970:RDI851971 RNE851970:RNE851971 RXA851970:RXA851971 SGW851970:SGW851971 SQS851970:SQS851971 TAO851970:TAO851971 TKK851970:TKK851971 TUG851970:TUG851971 UEC851970:UEC851971 UNY851970:UNY851971 UXU851970:UXU851971 VHQ851970:VHQ851971 VRM851970:VRM851971 WBI851970:WBI851971 WLE851970:WLE851971 WVA851970:WVA851971 C917506:C917507 IO917506:IO917507 SK917506:SK917507 ACG917506:ACG917507 AMC917506:AMC917507 AVY917506:AVY917507 BFU917506:BFU917507 BPQ917506:BPQ917507 BZM917506:BZM917507 CJI917506:CJI917507 CTE917506:CTE917507 DDA917506:DDA917507 DMW917506:DMW917507 DWS917506:DWS917507 EGO917506:EGO917507 EQK917506:EQK917507 FAG917506:FAG917507 FKC917506:FKC917507 FTY917506:FTY917507 GDU917506:GDU917507 GNQ917506:GNQ917507 GXM917506:GXM917507 HHI917506:HHI917507 HRE917506:HRE917507 IBA917506:IBA917507 IKW917506:IKW917507 IUS917506:IUS917507 JEO917506:JEO917507 JOK917506:JOK917507 JYG917506:JYG917507 KIC917506:KIC917507 KRY917506:KRY917507 LBU917506:LBU917507 LLQ917506:LLQ917507 LVM917506:LVM917507 MFI917506:MFI917507 MPE917506:MPE917507 MZA917506:MZA917507 NIW917506:NIW917507 NSS917506:NSS917507 OCO917506:OCO917507 OMK917506:OMK917507 OWG917506:OWG917507 PGC917506:PGC917507 PPY917506:PPY917507 PZU917506:PZU917507 QJQ917506:QJQ917507 QTM917506:QTM917507 RDI917506:RDI917507 RNE917506:RNE917507 RXA917506:RXA917507 SGW917506:SGW917507 SQS917506:SQS917507 TAO917506:TAO917507 TKK917506:TKK917507 TUG917506:TUG917507 UEC917506:UEC917507 UNY917506:UNY917507 UXU917506:UXU917507 VHQ917506:VHQ917507 VRM917506:VRM917507 WBI917506:WBI917507 WLE917506:WLE917507 WVA917506:WVA917507 C983042:C983043 IO983042:IO983043 SK983042:SK983043 ACG983042:ACG983043 AMC983042:AMC983043 AVY983042:AVY983043 BFU983042:BFU983043 BPQ983042:BPQ983043 BZM983042:BZM983043 CJI983042:CJI983043 CTE983042:CTE983043 DDA983042:DDA983043 DMW983042:DMW983043 DWS983042:DWS983043 EGO983042:EGO983043 EQK983042:EQK983043 FAG983042:FAG983043 FKC983042:FKC983043 FTY983042:FTY983043 GDU983042:GDU983043 GNQ983042:GNQ983043 GXM983042:GXM983043 HHI983042:HHI983043 HRE983042:HRE983043 IBA983042:IBA983043 IKW983042:IKW983043 IUS983042:IUS983043 JEO983042:JEO983043 JOK983042:JOK983043 JYG983042:JYG983043 KIC983042:KIC983043 KRY983042:KRY983043 LBU983042:LBU983043 LLQ983042:LLQ983043 LVM983042:LVM983043 MFI983042:MFI983043 MPE983042:MPE983043 MZA983042:MZA983043 NIW983042:NIW983043 NSS983042:NSS983043 OCO983042:OCO983043 OMK983042:OMK983043 OWG983042:OWG983043 PGC983042:PGC983043 PPY983042:PPY983043 PZU983042:PZU983043 QJQ983042:QJQ983043 QTM983042:QTM983043 RDI983042:RDI983043 RNE983042:RNE983043 RXA983042:RXA983043 SGW983042:SGW983043 SQS983042:SQS983043 TAO983042:TAO983043 TKK983042:TKK983043 TUG983042:TUG983043 UEC983042:UEC983043 UNY983042:UNY983043 UXU983042:UXU983043 VHQ983042:VHQ983043 VRM983042:VRM983043 WBI983042:WBI983043 WLE983042:WLE983043 WVA983042:WVA983043">
      <formula1>LOCALIDAD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mariela.jimenez</dc:creator>
  <cp:lastModifiedBy>Shirley Saenz Buitrago</cp:lastModifiedBy>
  <dcterms:created xsi:type="dcterms:W3CDTF">2019-08-29T16:01:20Z</dcterms:created>
  <dcterms:modified xsi:type="dcterms:W3CDTF">2019-08-30T14:53:25Z</dcterms:modified>
</cp:coreProperties>
</file>